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C31" i="118"/>
  <c r="C28"/>
  <c r="C26"/>
  <c r="C25"/>
  <c r="C15"/>
  <c r="C14"/>
  <c r="J8"/>
  <c r="C6" i="67" l="1"/>
  <c r="C6" i="122"/>
  <c r="C6" i="121"/>
  <c r="C6" i="120"/>
  <c r="C6" i="119"/>
  <c r="C6" i="123"/>
  <c r="B6" i="115"/>
  <c r="C5" i="113"/>
  <c r="C5" i="112"/>
  <c r="D7" i="44"/>
  <c r="D6"/>
  <c r="B6" i="32"/>
  <c r="G9" i="45"/>
  <c r="G8"/>
  <c r="C8" i="41"/>
  <c r="H12" i="9"/>
  <c r="D12"/>
  <c r="D6"/>
  <c r="F12" i="46"/>
  <c r="D12"/>
  <c r="D6"/>
  <c r="C6" i="71"/>
  <c r="M18" i="40" l="1"/>
  <c r="M19"/>
  <c r="M20"/>
  <c r="M17"/>
  <c r="I18"/>
  <c r="I19"/>
  <c r="I20"/>
  <c r="I17"/>
  <c r="M24" l="1"/>
  <c r="K24"/>
  <c r="J24"/>
  <c r="I24"/>
  <c r="H24"/>
  <c r="G24"/>
  <c r="F24"/>
  <c r="E24"/>
  <c r="D24"/>
  <c r="C24"/>
  <c r="L20"/>
  <c r="L19"/>
  <c r="L18"/>
  <c r="L17"/>
  <c r="K31"/>
  <c r="M6"/>
  <c r="C6" i="68"/>
  <c r="C6" i="66"/>
  <c r="L24" i="40" l="1"/>
  <c r="D90" i="30" l="1"/>
  <c r="D47"/>
  <c r="M2" i="38" l="1"/>
  <c r="L51"/>
  <c r="L10"/>
  <c r="C73" i="17" l="1"/>
  <c r="C71" l="1"/>
  <c r="C54"/>
  <c r="C50"/>
  <c r="C42"/>
  <c r="C32"/>
  <c r="C60" s="1"/>
  <c r="C62" s="1"/>
  <c r="C7"/>
  <c r="C6"/>
  <c r="J47" i="118"/>
  <c r="C8"/>
  <c r="C6"/>
  <c r="D6" i="70"/>
  <c r="D7" i="4"/>
  <c r="D7" i="29"/>
  <c r="C7" i="38"/>
  <c r="D89" i="30"/>
  <c r="D88"/>
  <c r="D93" s="1"/>
  <c r="D81"/>
  <c r="D80"/>
  <c r="D65"/>
  <c r="D64"/>
  <c r="D73"/>
  <c r="D56"/>
  <c r="D19"/>
  <c r="D8"/>
  <c r="L102" i="38"/>
  <c r="L103" s="1"/>
  <c r="L85"/>
  <c r="L76"/>
  <c r="L77" s="1"/>
  <c r="L61"/>
  <c r="L18"/>
  <c r="L9"/>
  <c r="L15" s="1"/>
  <c r="L5"/>
  <c r="L52" l="1"/>
  <c r="L78" s="1"/>
  <c r="L104" s="1"/>
  <c r="D48" i="30"/>
  <c r="D66" s="1"/>
  <c r="D86" l="1"/>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<sst xmlns="http://schemas.openxmlformats.org/spreadsheetml/2006/main" count="5180" uniqueCount="2825">
  <si>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</si>
  <si>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</si>
  <si>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</si>
  <si>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</si>
  <si>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</si>
  <si>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</si>
  <si>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</si>
  <si>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</si>
  <si>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</si>
  <si>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</si>
  <si>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</si>
  <si>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</si>
  <si>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</si>
  <si>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</si>
  <si>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</si>
  <si>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</si>
  <si>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</si>
  <si>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</si>
  <si>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</si>
  <si>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</si>
  <si>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</si>
  <si>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</si>
  <si>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</si>
  <si>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</si>
  <si>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</si>
  <si>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</si>
  <si>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</si>
  <si>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</si>
  <si>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</si>
  <si>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</si>
  <si>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</si>
  <si>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</si>
  <si>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</si>
  <si>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</si>
  <si>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</si>
  <si>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</si>
  <si>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</si>
  <si>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</si>
  <si>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</si>
  <si>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</si>
  <si>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</si>
  <si>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</si>
  <si>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</si>
  <si>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</si>
  <si>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</si>
  <si>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</si>
  <si>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</si>
  <si>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</si>
  <si>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</si>
  <si>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</si>
  <si>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</si>
  <si>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</si>
  <si>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</si>
  <si>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</si>
  <si>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</si>
  <si>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</si>
  <si>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</si>
  <si>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</si>
  <si>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</si>
  <si>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</si>
  <si>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</si>
  <si>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</si>
  <si>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</si>
  <si>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</si>
  <si>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</si>
  <si>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</si>
  <si>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</si>
  <si>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</si>
  <si>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</si>
  <si>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</si>
  <si>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</si>
  <si>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</si>
  <si>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</si>
  <si>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</si>
  <si>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</si>
  <si>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</si>
  <si>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</si>
  <si>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</si>
  <si>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</si>
  <si>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</si>
  <si>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</si>
  <si>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</si>
  <si>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</si>
  <si>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</si>
  <si>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</si>
  <si>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</si>
  <si>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</si>
  <si>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</si>
  <si>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</si>
  <si>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</si>
  <si>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</si>
  <si>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</si>
  <si>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</si>
  <si>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</si>
  <si>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</si>
  <si>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</si>
  <si>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</si>
  <si>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</si>
  <si>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</si>
  <si>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</si>
  <si>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</si>
  <si>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</si>
  <si>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</si>
  <si>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</si>
  <si>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</si>
  <si>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</si>
  <si>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</si>
  <si>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</si>
  <si>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</si>
  <si>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</si>
  <si>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</si>
  <si>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</si>
  <si>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</si>
  <si>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</si>
  <si>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</si>
  <si>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</si>
  <si>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</si>
  <si>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</si>
  <si>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</si>
  <si>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</si>
  <si>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</si>
  <si>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</si>
  <si>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</si>
  <si>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</si>
  <si>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</si>
  <si>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</si>
  <si>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</si>
  <si>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</si>
  <si>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</si>
  <si>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</si>
  <si>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</si>
  <si>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</si>
  <si>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</si>
  <si>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</si>
  <si>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</si>
  <si>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</si>
  <si>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</si>
  <si>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</si>
  <si>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</si>
  <si>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</si>
  <si>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</si>
  <si>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</si>
  <si>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</si>
  <si>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</si>
  <si>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</si>
  <si>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</si>
  <si>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</si>
  <si>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</si>
  <si>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</si>
  <si>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</si>
  <si>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</si>
  <si>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</si>
  <si>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</si>
  <si>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</si>
  <si>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</si>
  <si>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</si>
  <si>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</si>
  <si>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</si>
  <si>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</si>
  <si>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</si>
  <si>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</si>
  <si>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</si>
  <si>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</si>
  <si>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</si>
  <si>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</si>
  <si>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</si>
  <si>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</si>
  <si>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</si>
  <si>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</si>
  <si>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</si>
  <si>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</si>
  <si>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</si>
  <si>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</si>
  <si>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</si>
  <si>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</si>
  <si>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</si>
  <si>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</si>
  <si>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</si>
  <si>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</si>
  <si>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</si>
  <si>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</si>
  <si>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</si>
  <si>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</si>
  <si>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</si>
  <si>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</si>
  <si>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</si>
  <si>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</si>
  <si>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</si>
  <si>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</si>
  <si>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</si>
  <si>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</si>
  <si>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</si>
  <si>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</si>
  <si>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</si>
  <si>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</si>
  <si>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</si>
  <si>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</si>
  <si>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</si>
  <si>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</si>
  <si>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</si>
  <si>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</si>
  <si>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</si>
  <si>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</si>
  <si>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</si>
  <si>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</si>
  <si>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</si>
  <si>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</si>
  <si>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</si>
  <si>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</si>
  <si>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</si>
  <si>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</si>
  <si>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</si>
  <si>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</si>
  <si>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</si>
  <si>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</si>
  <si>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</si>
  <si>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</si>
  <si>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</si>
  <si>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</si>
  <si>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</si>
  <si>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</si>
  <si>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</si>
  <si>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</si>
  <si>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</si>
  <si>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</si>
  <si>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</si>
  <si>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</si>
  <si>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</si>
  <si>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</si>
  <si>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</si>
  <si>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</si>
  <si>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</si>
  <si>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</si>
  <si>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</si>
  <si>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</si>
  <si>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</si>
  <si>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</si>
  <si>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</si>
  <si>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</si>
  <si>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</si>
  <si>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</si>
  <si>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</si>
  <si>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</si>
  <si>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</si>
  <si>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</si>
  <si>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</si>
  <si>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</si>
  <si>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</si>
  <si>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</si>
  <si>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</si>
  <si>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</si>
  <si>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</si>
  <si>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</si>
  <si>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</si>
  <si>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</si>
  <si>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</si>
  <si>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</si>
  <si>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</si>
  <si>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</si>
  <si>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</si>
  <si>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</si>
  <si>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</si>
  <si>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</si>
  <si>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</si>
  <si>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</si>
  <si>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</si>
  <si>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</si>
  <si>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</si>
  <si>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</si>
  <si>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</si>
  <si>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</si>
  <si>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</si>
  <si>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</si>
  <si>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</si>
  <si>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</si>
  <si>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</si>
  <si>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</si>
  <si>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</si>
  <si>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</si>
  <si>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</si>
  <si>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</si>
  <si>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</si>
  <si>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</si>
  <si>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</si>
  <si>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</si>
  <si>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</si>
  <si>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</si>
  <si>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</si>
  <si>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</si>
  <si>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</si>
  <si>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</si>
  <si>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</si>
  <si>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</si>
  <si>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</si>
  <si>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</si>
  <si>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</si>
  <si>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</si>
  <si>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</si>
  <si>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</si>
  <si>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</si>
  <si>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</si>
  <si>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</si>
  <si>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</si>
  <si>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</si>
  <si>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</si>
  <si>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</si>
  <si>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</si>
  <si>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</si>
  <si>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</si>
  <si>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</si>
  <si>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</si>
  <si>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</si>
  <si>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</si>
  <si>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</si>
  <si>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</si>
  <si>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</si>
  <si>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</si>
  <si>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</si>
  <si>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</si>
  <si>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</si>
  <si>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</si>
  <si>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</si>
  <si>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</si>
  <si>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</si>
  <si>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</si>
  <si>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</si>
  <si>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</si>
  <si>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</si>
  <si>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</si>
  <si>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</si>
  <si>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</si>
  <si>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</si>
  <si>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</si>
  <si>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</si>
  <si>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</si>
  <si>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</si>
  <si>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</si>
  <si>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</si>
  <si>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</si>
  <si>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</si>
  <si>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</si>
  <si>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</si>
  <si>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</si>
  <si>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</si>
  <si>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</si>
  <si>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</si>
  <si>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</si>
  <si>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</si>
  <si>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</si>
  <si>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</si>
  <si>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</si>
  <si>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</si>
  <si>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</si>
  <si>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</si>
  <si>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</si>
  <si>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</si>
  <si>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</si>
  <si>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</si>
  <si>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</si>
  <si>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</si>
  <si>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</si>
  <si>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</si>
  <si>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</si>
  <si>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</si>
  <si>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</si>
  <si>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</si>
  <si>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</si>
  <si>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</si>
  <si>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</si>
  <si>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</si>
  <si>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</si>
  <si>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</si>
  <si>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</si>
  <si>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</si>
  <si>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</si>
  <si>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</si>
  <si>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</si>
  <si>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</si>
  <si>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</si>
  <si>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</si>
  <si>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</si>
  <si>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</si>
  <si>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</si>
  <si>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</si>
  <si>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</si>
  <si>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</si>
  <si>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</si>
  <si>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</si>
  <si>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</si>
  <si>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</si>
  <si>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</si>
  <si>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</si>
  <si>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</si>
  <si>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</si>
  <si>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</si>
  <si>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</si>
  <si>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</si>
  <si>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</si>
  <si>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</si>
  <si>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</si>
  <si>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</si>
  <si>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</si>
  <si>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</si>
  <si>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</si>
  <si>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</si>
  <si>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</si>
  <si>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</si>
  <si>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</si>
  <si>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</si>
  <si>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</si>
  <si>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</si>
  <si>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</si>
  <si>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</si>
  <si>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</si>
  <si>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</si>
  <si>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</si>
  <si>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</si>
  <si>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</si>
  <si>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</si>
  <si>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</si>
  <si>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</si>
  <si>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</si>
  <si>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</si>
  <si>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</si>
  <si>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</si>
  <si>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</si>
  <si>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</si>
  <si>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</si>
  <si>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</si>
  <si>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</si>
  <si>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</si>
  <si>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</si>
  <si>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</si>
  <si>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</si>
  <si>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</si>
  <si>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</si>
  <si>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</si>
  <si>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</si>
  <si>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</si>
  <si>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</si>
  <si>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</si>
  <si>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</si>
  <si>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</si>
  <si>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</si>
  <si>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</si>
  <si>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</si>
  <si>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</si>
  <si>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</si>
  <si>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</si>
  <si>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</si>
  <si>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</si>
  <si>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</si>
  <si>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</si>
  <si>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</si>
  <si>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</si>
  <si>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</si>
  <si>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</si>
  <si>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</si>
  <si>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</si>
  <si>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</si>
  <si>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</si>
  <si>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</si>
  <si>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</si>
  <si>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</si>
  <si>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</si>
  <si>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</si>
  <si>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</si>
  <si>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</si>
  <si>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</si>
  <si>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</si>
  <si>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</si>
  <si>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</si>
  <si>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</si>
  <si>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</si>
  <si>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</si>
  <si>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</si>
  <si>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</si>
  <si>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</si>
  <si>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</si>
  <si>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</si>
  <si>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</si>
  <si>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</si>
  <si>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</si>
  <si>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</si>
  <si>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</si>
  <si>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</si>
  <si>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</si>
  <si>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</si>
  <si>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</si>
  <si>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</si>
  <si>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</si>
  <si>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</si>
  <si>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</si>
  <si>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</si>
  <si>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</si>
  <si>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</si>
  <si>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</si>
  <si>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</si>
  <si>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</si>
  <si>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</si>
  <si>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</si>
  <si>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</si>
  <si>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</si>
  <si>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</si>
  <si>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</si>
  <si>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</si>
  <si>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</si>
  <si>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</si>
  <si>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</si>
  <si>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</si>
  <si>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</si>
  <si>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</si>
  <si>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</si>
  <si>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</si>
  <si>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</si>
  <si>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</si>
  <si>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</si>
  <si>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</si>
  <si>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</si>
  <si>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</si>
  <si>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</si>
  <si>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</si>
  <si>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</si>
  <si>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</si>
  <si>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</si>
  <si>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</si>
  <si>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</si>
  <si>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</si>
  <si>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</si>
  <si>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</si>
  <si>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</si>
  <si>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</si>
  <si>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</si>
  <si>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</si>
  <si>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</si>
  <si>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</si>
  <si>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</si>
  <si>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</si>
  <si>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</si>
  <si>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</si>
  <si>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</si>
  <si>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</si>
  <si>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</si>
  <si>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</si>
  <si>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</si>
  <si>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</si>
  <si>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</si>
  <si>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</si>
  <si>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</si>
  <si>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</si>
  <si>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</si>
  <si>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</si>
  <si>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</si>
  <si>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</si>
  <si>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</si>
  <si>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</si>
  <si>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</si>
  <si>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</si>
  <si>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</si>
  <si>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</si>
  <si>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</si>
  <si>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</si>
  <si>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</si>
  <si>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</si>
  <si>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</si>
  <si>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</si>
  <si>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</si>
  <si>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</si>
  <si>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</si>
  <si>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</si>
  <si>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</si>
  <si>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</si>
  <si>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</si>
  <si>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</si>
  <si>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</si>
  <si>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</si>
  <si>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</si>
  <si>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</si>
  <si>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</si>
  <si>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</si>
  <si>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</si>
  <si>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</si>
  <si>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</si>
  <si>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</si>
  <si>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</si>
  <si>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</si>
  <si>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</si>
  <si>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</si>
  <si>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</si>
  <si>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</si>
  <si>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</si>
  <si>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</si>
  <si>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</si>
  <si>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</si>
  <si>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</si>
  <si>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</si>
  <si>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</si>
  <si>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</si>
  <si>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</si>
  <si>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</si>
  <si>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</si>
  <si>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</si>
  <si>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</si>
  <si>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</si>
  <si>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</si>
  <si>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</si>
  <si>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</si>
  <si>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</si>
  <si>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</si>
  <si>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</si>
  <si>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</si>
  <si>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</si>
  <si>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</si>
  <si>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</si>
  <si>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</si>
  <si>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</si>
  <si>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</si>
  <si>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</si>
  <si>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</si>
  <si>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</si>
  <si>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</si>
  <si>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</si>
  <si>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</si>
  <si>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</si>
  <si>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</si>
  <si>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</si>
  <si>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</si>
  <si>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</si>
  <si>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</si>
  <si>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</si>
  <si>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</si>
  <si>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</si>
  <si>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</si>
  <si>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</si>
  <si>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</si>
  <si>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</si>
  <si>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</si>
  <si>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</si>
  <si>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</si>
  <si>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</si>
  <si>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</si>
  <si>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</si>
  <si>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</si>
  <si>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</si>
  <si>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</si>
  <si>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</si>
  <si>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</si>
  <si>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</si>
  <si>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</si>
  <si>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</si>
  <si>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</si>
  <si>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</si>
  <si>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</si>
  <si>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</si>
  <si>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</si>
  <si>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</si>
  <si>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</si>
  <si>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</si>
  <si>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</si>
  <si>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</si>
  <si>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</si>
  <si>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</si>
  <si>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</si>
  <si>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</si>
  <si>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</si>
  <si>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</si>
  <si>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</si>
  <si>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</si>
  <si>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</si>
  <si>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</si>
  <si>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</si>
  <si>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</si>
  <si>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</si>
  <si>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</si>
  <si>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</si>
  <si>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</si>
  <si>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</si>
  <si>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</si>
  <si>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</si>
  <si>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</si>
  <si>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</si>
  <si>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</si>
  <si>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</si>
  <si>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</si>
  <si>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</si>
  <si>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</si>
  <si>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</si>
  <si>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</si>
  <si>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</si>
  <si>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</si>
  <si>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</si>
  <si>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</si>
  <si>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</si>
  <si>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</si>
  <si>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</si>
  <si>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</si>
  <si>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</si>
  <si>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</si>
  <si>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</si>
  <si>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</si>
  <si>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</si>
  <si>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</si>
  <si>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</si>
  <si>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</si>
  <si>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</si>
  <si>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</si>
  <si>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</si>
  <si>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</si>
  <si>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</si>
  <si>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</si>
  <si>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</si>
  <si>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</si>
  <si>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</si>
  <si>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</si>
  <si>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</si>
  <si>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</si>
  <si>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</si>
  <si>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</si>
  <si>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</si>
  <si>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</si>
  <si>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</si>
  <si>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</si>
  <si>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</si>
  <si>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</si>
  <si>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</si>
  <si>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</si>
  <si>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</si>
  <si>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</si>
  <si>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</si>
  <si>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</si>
  <si>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</si>
  <si>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</si>
  <si>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</si>
  <si>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</si>
  <si>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</si>
  <si>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</si>
  <si>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</si>
  <si>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</si>
  <si>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</si>
  <si>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</si>
  <si>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</si>
  <si>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</si>
  <si>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</si>
  <si>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</si>
  <si>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</si>
  <si>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</si>
  <si>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</si>
  <si>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</si>
  <si>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</si>
  <si>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</si>
  <si>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</si>
  <si>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</si>
  <si>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</si>
  <si>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</si>
  <si>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</si>
  <si>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</si>
  <si>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</si>
  <si>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</si>
  <si>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</si>
  <si>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</si>
  <si>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</si>
  <si>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</si>
  <si>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</si>
  <si>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</si>
  <si>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</si>
  <si>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</si>
  <si>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</si>
  <si>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</si>
  <si>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</si>
  <si>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</si>
  <si>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</si>
  <si>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</si>
  <si>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</si>
  <si>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</si>
  <si>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</si>
  <si>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</si>
  <si>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</si>
  <si>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</si>
  <si>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</si>
  <si>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</si>
  <si>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</si>
  <si>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</si>
  <si>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</si>
  <si>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</si>
  <si>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</si>
  <si>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</si>
  <si>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</si>
  <si>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</si>
  <si>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</si>
  <si>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</si>
  <si>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</si>
  <si>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</si>
  <si>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</si>
  <si>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</si>
  <si>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</si>
  <si>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</si>
  <si>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</si>
  <si>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</si>
  <si>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</si>
  <si>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</si>
  <si>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</si>
  <si>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</si>
  <si>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</si>
  <si>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</si>
  <si>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</si>
  <si>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</si>
  <si>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</si>
  <si>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</si>
  <si>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</si>
  <si>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</si>
  <si>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</si>
  <si>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</si>
  <si>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</si>
  <si>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</si>
  <si>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</si>
  <si>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</si>
  <si>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</si>
  <si>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</si>
  <si>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</si>
  <si>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</si>
  <si>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</si>
  <si>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</si>
  <si>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</si>
  <si>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</si>
  <si>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</si>
  <si>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</si>
  <si>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</si>
  <si>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</si>
  <si>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</si>
  <si>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</si>
  <si>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</si>
  <si>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</si>
  <si>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</si>
  <si>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</si>
  <si>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</si>
  <si>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</si>
  <si>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</si>
  <si>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</si>
  <si>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</si>
  <si>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</si>
  <si>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</si>
  <si>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</si>
  <si>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</si>
  <si>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</si>
  <si>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</si>
  <si>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</si>
  <si>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</si>
  <si>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</si>
  <si>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</si>
  <si>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</si>
  <si>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</si>
  <si>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</si>
  <si>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</si>
  <si>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</si>
  <si>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</si>
  <si>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</si>
  <si>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</si>
  <si>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</si>
  <si>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</si>
  <si>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</si>
  <si>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</si>
  <si>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</si>
  <si>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</si>
  <si>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</si>
  <si>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</si>
  <si>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</si>
  <si>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</si>
  <si>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</si>
  <si>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</si>
  <si>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</si>
  <si>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</si>
  <si>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</si>
  <si>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</si>
  <si>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</si>
  <si>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</si>
  <si>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</si>
  <si>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</si>
  <si>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</si>
  <si>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</si>
  <si>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</si>
  <si>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</si>
  <si>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</si>
  <si>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</si>
  <si>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</si>
  <si>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</si>
  <si>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</si>
  <si>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</si>
  <si>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</si>
  <si>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</si>
  <si>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</si>
  <si>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</si>
  <si>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</si>
  <si>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</si>
  <si>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</si>
  <si>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</si>
  <si>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</si>
  <si>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</si>
  <si>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</si>
  <si>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</si>
  <si>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</si>
  <si>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</si>
  <si>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</si>
  <si>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</si>
  <si>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</si>
  <si>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</si>
  <si>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</si>
  <si>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</si>
  <si>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</si>
  <si>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</si>
  <si>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</si>
  <si>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</si>
  <si>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</si>
  <si>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</si>
  <si>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</si>
  <si>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</si>
  <si>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</si>
  <si>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</si>
  <si>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</si>
  <si>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</si>
  <si>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</si>
  <si>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</si>
  <si>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</si>
  <si>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</si>
  <si>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</si>
  <si>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</si>
  <si>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</si>
  <si>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</si>
  <si>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</si>
  <si>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</si>
  <si>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</si>
  <si>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</si>
  <si>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</si>
  <si>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</si>
  <si>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</si>
  <si>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</si>
  <si>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</si>
  <si>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</si>
  <si>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</si>
  <si>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</si>
  <si>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</si>
  <si>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</si>
  <si>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</si>
  <si>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</si>
  <si>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</si>
  <si>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</si>
  <si>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</si>
  <si>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</si>
  <si>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</si>
  <si>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</si>
  <si>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</si>
  <si>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</si>
  <si>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</si>
  <si>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</si>
  <si>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</si>
  <si>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</si>
  <si>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</si>
  <si>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</si>
  <si>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</si>
  <si>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</si>
  <si>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</si>
  <si>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</si>
  <si>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</si>
  <si>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</si>
  <si>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</si>
  <si>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</si>
  <si>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</si>
  <si>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</si>
  <si>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</si>
  <si>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</si>
  <si>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</si>
  <si>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</si>
  <si>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</si>
  <si>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</si>
  <si>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</si>
  <si>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</si>
  <si>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</si>
  <si>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</si>
  <si>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</si>
  <si>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</si>
  <si>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</si>
  <si>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</si>
  <si>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</si>
  <si>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</si>
  <si>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</si>
  <si>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</si>
  <si>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</si>
  <si>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</si>
  <si>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</si>
  <si>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</si>
  <si>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</si>
  <si>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</si>
  <si>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</si>
  <si>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</si>
  <si>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</si>
  <si>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</si>
  <si>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</si>
  <si>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</si>
  <si>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</si>
  <si>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</si>
  <si>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</si>
  <si>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</si>
  <si>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</si>
  <si>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</si>
  <si>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</si>
  <si>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</si>
  <si>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</si>
  <si>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</si>
  <si>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</si>
  <si>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</si>
  <si>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</si>
  <si>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</si>
  <si>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</si>
  <si>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</si>
  <si>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</si>
  <si>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</si>
  <si>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</si>
  <si>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</si>
  <si>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</si>
  <si>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</si>
  <si>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</si>
  <si>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</si>
  <si>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</si>
  <si>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</si>
  <si>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</si>
  <si>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</si>
  <si>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</si>
  <si>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</si>
  <si>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</si>
  <si>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</si>
  <si>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</si>
  <si>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</si>
  <si>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</si>
  <si>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</si>
  <si>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</si>
  <si>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</si>
  <si>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</si>
  <si>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</si>
  <si>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</si>
  <si>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</si>
  <si>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</si>
  <si>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</si>
  <si>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</si>
  <si>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</si>
  <si>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</si>
  <si>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</si>
  <si>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</si>
  <si>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</si>
  <si>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</si>
  <si>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</si>
  <si>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</si>
  <si>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</si>
  <si>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</si>
  <si>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</si>
  <si>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</si>
  <si>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</si>
  <si>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</si>
  <si>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</si>
  <si>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</si>
  <si>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</si>
  <si>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</si>
  <si>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</si>
  <si>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</si>
  <si>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</si>
  <si>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</si>
  <si>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</si>
  <si>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</si>
  <si>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</si>
  <si>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</si>
  <si>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</si>
  <si>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</si>
  <si>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</si>
  <si>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</si>
  <si>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</si>
  <si>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</si>
  <si>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</si>
  <si>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</si>
  <si>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</si>
  <si>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</si>
  <si>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</si>
  <si>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</si>
  <si>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</si>
  <si>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</si>
  <si>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</si>
  <si>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</si>
  <si>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</si>
  <si>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</si>
  <si>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</si>
  <si>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</si>
  <si>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</si>
  <si>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</si>
  <si>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</si>
  <si>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</si>
  <si>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</si>
  <si>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</si>
  <si>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</si>
  <si>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</si>
  <si>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</si>
  <si>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</si>
  <si>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</si>
  <si>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</si>
  <si>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</si>
  <si>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</si>
  <si>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</si>
  <si>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</si>
  <si>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</si>
  <si>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</si>
  <si>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</si>
  <si>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</si>
  <si>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</si>
  <si>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</si>
  <si>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</si>
  <si>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</si>
  <si>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</si>
  <si>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</si>
  <si>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</si>
  <si>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</si>
  <si>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</si>
  <si>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</si>
  <si>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</si>
  <si>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</si>
  <si>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</si>
  <si>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</si>
  <si>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</si>
  <si>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</si>
  <si>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</si>
  <si>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</si>
  <si>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</si>
  <si>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</si>
  <si>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</si>
  <si>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</si>
  <si>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</si>
  <si>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</si>
  <si>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</si>
  <si>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</si>
  <si>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</si>
  <si>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</si>
  <si>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</si>
  <si>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</si>
  <si>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</si>
  <si>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</si>
  <si>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</si>
  <si>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</si>
  <si>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</si>
  <si>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</si>
  <si>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</si>
  <si>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</si>
  <si>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</si>
  <si>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</si>
  <si>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</si>
  <si>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</si>
  <si>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</si>
  <si>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</si>
  <si>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</si>
  <si>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</si>
  <si>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</si>
  <si>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</si>
  <si>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</si>
  <si>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</si>
  <si>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</si>
  <si>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</si>
  <si>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</si>
  <si>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</si>
  <si>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</si>
  <si>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</si>
  <si>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</si>
  <si>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</si>
  <si>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</si>
  <si>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</si>
  <si>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</si>
  <si>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</si>
  <si>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</si>
  <si>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</si>
  <si>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</si>
  <si>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</si>
  <si>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</si>
  <si>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</si>
  <si>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</si>
  <si>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</si>
  <si>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</si>
  <si>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</si>
  <si>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</si>
  <si>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</si>
  <si>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</si>
  <si>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</si>
  <si>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</si>
  <si>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</si>
  <si>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</si>
  <si>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</si>
  <si>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</si>
  <si>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</si>
  <si>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</si>
  <si>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</si>
  <si>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</si>
  <si>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</si>
  <si>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</si>
  <si>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</si>
  <si>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</si>
  <si>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</si>
  <si>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</si>
  <si>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</si>
  <si>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</si>
  <si>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</si>
  <si>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</si>
  <si>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</si>
  <si>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</si>
  <si>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</si>
  <si>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</si>
  <si>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</si>
  <si>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</si>
  <si>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</si>
  <si>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</si>
  <si>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</si>
  <si>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</si>
  <si>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</si>
  <si>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</si>
  <si>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</si>
  <si>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</si>
  <si>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</si>
  <si>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</si>
  <si>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</si>
  <si>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</si>
  <si>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</si>
  <si>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</si>
  <si>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</si>
  <si>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</si>
  <si>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</si>
  <si>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</si>
  <si>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</si>
  <si>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</si>
  <si>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</si>
  <si>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</si>
  <si>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</si>
  <si>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</si>
  <si>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</si>
  <si>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</si>
  <si>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</si>
  <si>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</si>
  <si>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</si>
  <si>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</si>
  <si>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</si>
  <si>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</si>
  <si>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</si>
  <si>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</si>
  <si>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</si>
  <si>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</si>
  <si>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</si>
  <si>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</si>
  <si>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</si>
  <si>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</si>
  <si>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</si>
  <si>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</si>
  <si>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</si>
  <si>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</si>
  <si>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</si>
  <si>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</si>
  <si>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</si>
  <si>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</si>
  <si>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</si>
  <si>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</si>
  <si>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</si>
  <si>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</si>
  <si>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</si>
  <si>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</si>
  <si>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</si>
  <si>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</si>
  <si>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</si>
  <si>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</si>
  <si>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</si>
  <si>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</si>
  <si>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</si>
  <si>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</si>
  <si>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</si>
  <si>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</si>
  <si>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</si>
  <si>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</si>
  <si>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</si>
  <si>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</si>
  <si>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</si>
  <si>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</si>
  <si>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</si>
  <si>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</si>
  <si>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</si>
  <si>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</si>
  <si>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</si>
  <si>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</si>
  <si>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</si>
  <si>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</si>
  <si>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</si>
  <si>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</si>
  <si>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</si>
  <si>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</si>
  <si>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</si>
  <si>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</si>
  <si>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</si>
  <si>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</si>
  <si>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</si>
  <si>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</si>
  <si>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</si>
  <si>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</si>
  <si>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</si>
  <si>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</si>
  <si>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</si>
  <si>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</si>
  <si>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</si>
  <si>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</si>
  <si>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</si>
  <si>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</si>
  <si>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</si>
  <si>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</si>
  <si>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</si>
  <si>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</si>
  <si>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</si>
  <si>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</si>
  <si>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</si>
  <si>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</si>
  <si>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</si>
  <si>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</si>
  <si>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</si>
  <si>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</si>
  <si>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</si>
  <si>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</si>
  <si>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</si>
  <si>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</si>
  <si>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</si>
  <si>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</si>
  <si>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</si>
  <si>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</si>
  <si>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</si>
  <si>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</si>
  <si>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</si>
  <si>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</si>
  <si>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</si>
  <si>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</si>
  <si>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</si>
  <si>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</si>
  <si>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</si>
  <si>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</si>
  <si>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</si>
  <si>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</si>
  <si>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</si>
  <si>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</si>
  <si>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</si>
  <si>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</si>
  <si>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</si>
  <si>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</si>
  <si>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</si>
  <si>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</si>
  <si>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</si>
  <si>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</si>
  <si>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</si>
  <si>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</si>
  <si>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</si>
  <si>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</si>
  <si>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</si>
  <si>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</si>
  <si>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</si>
  <si>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</si>
  <si>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</si>
  <si>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</si>
  <si>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</si>
  <si>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</si>
  <si>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</si>
  <si>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</si>
  <si>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</si>
  <si>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</si>
  <si>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</si>
  <si>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</si>
  <si>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</si>
  <si>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</si>
  <si>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</si>
  <si>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</si>
  <si>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</si>
  <si>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</si>
  <si>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</si>
  <si>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</si>
  <si>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</si>
  <si>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</si>
  <si>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</si>
  <si>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</si>
  <si>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</si>
  <si>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</si>
  <si>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</si>
  <si>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</si>
  <si>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</si>
  <si>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</si>
  <si>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</si>
  <si>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</si>
  <si>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</si>
  <si>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</si>
  <si>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</si>
  <si>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</si>
  <si>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</si>
  <si>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</si>
  <si>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</si>
  <si>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</si>
  <si>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</si>
  <si>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</si>
  <si>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</si>
  <si>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</si>
  <si>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</si>
  <si>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</si>
  <si>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</si>
  <si>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</si>
  <si>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</si>
  <si>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</si>
  <si>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</si>
  <si>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</si>
  <si>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</si>
  <si>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</si>
  <si>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</si>
  <si>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</si>
  <si>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</si>
  <si>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</si>
  <si>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</si>
  <si>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</si>
  <si>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</si>
  <si>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</si>
  <si>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</si>
  <si>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</si>
  <si>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</si>
  <si>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</si>
  <si>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</si>
  <si>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</si>
  <si>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</si>
  <si>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</si>
  <si>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</si>
  <si>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</si>
  <si>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</si>
  <si>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</si>
  <si>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</si>
  <si>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</si>
  <si>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</si>
  <si>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</si>
  <si>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</si>
  <si>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</si>
  <si>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</si>
  <si>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</si>
  <si>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</si>
  <si>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</si>
  <si>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</si>
  <si>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</si>
  <si>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</si>
  <si>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</si>
  <si>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</si>
  <si>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</si>
  <si>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</si>
  <si>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</si>
  <si>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</si>
  <si>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</si>
  <si>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</si>
  <si>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</si>
  <si>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</si>
  <si>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</si>
  <si>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</si>
  <si>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</si>
  <si>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</si>
  <si>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</si>
  <si>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</si>
  <si>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</si>
  <si>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</si>
  <si>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</si>
  <si>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</si>
  <si>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</si>
  <si>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</si>
  <si>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</si>
  <si>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</si>
  <si>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</si>
  <si>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</si>
  <si>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</si>
  <si>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</si>
  <si>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</si>
  <si>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</si>
  <si>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</si>
  <si>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</si>
  <si>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</si>
  <si>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</si>
  <si>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</si>
  <si>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</si>
  <si>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</si>
  <si>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</si>
  <si>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</si>
  <si>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</si>
  <si>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</si>
  <si>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</si>
  <si>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</si>
  <si>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</si>
  <si>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</si>
  <si>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</si>
  <si>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</si>
  <si>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</si>
  <si>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</si>
  <si>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</si>
  <si>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</si>
  <si>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</si>
  <si>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</si>
  <si>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</si>
  <si>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</si>
  <si>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</si>
  <si>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</si>
  <si>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</si>
  <si>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</si>
  <si>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</si>
  <si>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</si>
  <si>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</si>
  <si>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</si>
  <si>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</si>
  <si>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</si>
  <si>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</si>
  <si>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</si>
  <si>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</si>
  <si>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</si>
  <si>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</si>
  <si>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</si>
  <si>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</si>
  <si>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</si>
  <si>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</si>
  <si>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</si>
  <si>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</si>
  <si>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</si>
  <si>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</si>
  <si>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</si>
  <si>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</si>
  <si>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</si>
  <si>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</si>
  <si>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</si>
  <si>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</si>
  <si>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</si>
  <si>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</si>
  <si>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</si>
  <si>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</si>
  <si>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</si>
  <si>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</si>
  <si>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</si>
  <si>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</si>
  <si>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</si>
  <si>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</si>
  <si>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</si>
  <si>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</si>
  <si>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</si>
  <si>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</si>
  <si>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</si>
  <si>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</si>
  <si>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</si>
  <si>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</si>
  <si>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</si>
  <si>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</si>
  <si>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</si>
  <si>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</si>
  <si>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</si>
  <si>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</si>
  <si>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</si>
  <si>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</si>
  <si>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</si>
  <si>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</si>
  <si>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</si>
  <si>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</si>
  <si>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</si>
  <si>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</si>
  <si>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</si>
  <si>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</si>
  <si>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</si>
  <si>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</si>
  <si>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</si>
  <si>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</si>
  <si>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</si>
  <si>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</si>
  <si>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</si>
  <si>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</si>
  <si>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</si>
  <si>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</si>
  <si>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</si>
  <si>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</si>
  <si>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</si>
  <si>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</si>
  <si>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</si>
  <si>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</si>
  <si>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</si>
  <si>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</si>
  <si>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</si>
  <si>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</si>
  <si>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</si>
  <si>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</si>
  <si>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</si>
  <si>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</si>
  <si>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</si>
  <si>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</si>
  <si>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</si>
  <si>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</si>
  <si>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</si>
  <si>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</si>
  <si>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</si>
  <si>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</si>
  <si>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</si>
  <si>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</si>
  <si>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</si>
  <si>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</si>
  <si>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</si>
  <si>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</si>
  <si>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</si>
  <si>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</si>
  <si>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</si>
  <si>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</si>
  <si>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</si>
  <si>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</si>
  <si>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</si>
  <si>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</si>
  <si>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</si>
  <si>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</si>
  <si>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</si>
  <si>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</si>
  <si>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</si>
  <si>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</si>
  <si>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</si>
  <si>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</si>
  <si>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</si>
  <si>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</si>
  <si>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</si>
  <si>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</si>
  <si>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</si>
  <si>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</si>
  <si>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</si>
  <si>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</si>
  <si>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</si>
  <si>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</si>
  <si>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</si>
  <si>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</si>
  <si>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</si>
  <si>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</si>
  <si>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</si>
  <si>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</si>
  <si>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</si>
  <si>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</si>
  <si>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</si>
  <si>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</si>
  <si>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</si>
  <si>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</si>
  <si>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</si>
  <si>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</si>
  <si>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</si>
  <si>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</si>
  <si>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</si>
  <si>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</si>
  <si>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</si>
  <si>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</si>
  <si>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</si>
  <si>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</si>
  <si>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</si>
  <si>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</si>
  <si>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</si>
  <si>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</si>
  <si>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</si>
  <si>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</si>
  <si>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</si>
  <si>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</si>
  <si>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</si>
  <si>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</si>
  <si>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</si>
  <si>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</si>
  <si>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</si>
  <si>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</si>
  <si>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</si>
  <si>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</si>
  <si>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</si>
  <si>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</si>
  <si>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</si>
  <si>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</si>
  <si>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</si>
  <si>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</si>
  <si>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</si>
  <si>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</si>
  <si>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</si>
  <si>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</si>
  <si>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</si>
  <si>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</si>
  <si>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</si>
  <si>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</si>
  <si>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</si>
  <si>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</si>
  <si>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</si>
  <si>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</si>
  <si>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</si>
  <si>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</si>
  <si>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</si>
  <si>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</si>
  <si>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</si>
  <si>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</si>
  <si>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</si>
  <si>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</si>
  <si>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</si>
  <si>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</si>
  <si>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</si>
  <si>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</si>
  <si>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</si>
  <si>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</si>
  <si>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</si>
  <si>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</si>
  <si>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</si>
  <si>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</si>
  <si>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</si>
  <si>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</si>
  <si>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</si>
  <si>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</si>
  <si>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</si>
  <si>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</si>
  <si>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</si>
  <si>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</si>
  <si>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</si>
  <si>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</si>
  <si>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</si>
  <si>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</si>
  <si>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</si>
  <si>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</si>
  <si>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</si>
  <si>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</si>
  <si>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</si>
  <si>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</si>
  <si>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</si>
  <si>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</si>
  <si>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</si>
  <si>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</si>
  <si>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</si>
  <si>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</si>
  <si>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</si>
  <si>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</si>
  <si>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</si>
  <si>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</si>
  <si>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</si>
  <si>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</si>
  <si>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</si>
  <si>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</si>
  <si>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</si>
  <si>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</si>
  <si>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</si>
  <si>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</si>
  <si>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</si>
  <si>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</si>
  <si>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</si>
  <si>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</si>
  <si>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</si>
  <si>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</si>
  <si>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</si>
  <si>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</si>
  <si>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</si>
  <si>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</si>
  <si>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</si>
  <si>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</si>
  <si>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</si>
  <si>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</si>
  <si>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</si>
  <si>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</si>
  <si>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</si>
  <si>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</si>
  <si>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</si>
  <si>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</si>
  <si>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</si>
  <si>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</si>
  <si>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</si>
  <si>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</si>
  <si>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</si>
  <si>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</si>
  <si>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</si>
  <si>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</si>
  <si>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</si>
  <si>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</si>
  <si>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</si>
  <si>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</si>
  <si>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</si>
  <si>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</si>
  <si>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</si>
  <si>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</si>
  <si>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</si>
  <si>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</si>
  <si>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</si>
  <si>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</si>
  <si>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</si>
  <si>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</si>
  <si>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</si>
  <si>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</si>
  <si>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</si>
  <si>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</si>
  <si>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</si>
  <si>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</si>
  <si>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</si>
  <si>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</si>
  <si>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</si>
  <si>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</si>
  <si>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</si>
  <si>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</si>
  <si>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</si>
  <si>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</si>
  <si>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</si>
  <si>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</si>
  <si>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</si>
  <si>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</si>
  <si>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</si>
  <si>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</si>
  <si>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</si>
  <si>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</si>
  <si>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</si>
  <si>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</si>
  <si>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</si>
  <si>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</si>
  <si>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</si>
  <si>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</si>
  <si>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</si>
  <si>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</si>
  <si>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</si>
  <si>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</si>
  <si>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</si>
  <si>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</si>
  <si>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</si>
  <si>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</si>
  <si>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</si>
  <si>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</si>
  <si>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</si>
  <si>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</si>
  <si>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</si>
  <si>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</si>
  <si>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</si>
  <si>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</si>
  <si>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</si>
  <si>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</si>
  <si>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</si>
  <si>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</si>
  <si>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</si>
  <si>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</si>
  <si>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</si>
  <si>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</si>
  <si>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</si>
  <si>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</si>
  <si>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</si>
  <si>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</si>
  <si>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</si>
  <si>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</si>
  <si>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</si>
  <si>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</si>
  <si>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</si>
  <si>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</si>
  <si>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</si>
  <si>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</si>
  <si>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</si>
  <si>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</si>
  <si>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</si>
  <si>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</si>
  <si>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</si>
  <si>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</si>
  <si>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</si>
  <si>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</si>
  <si>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</si>
  <si>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</si>
  <si>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</si>
  <si>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</si>
  <si>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</si>
  <si>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</si>
  <si>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</si>
  <si>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</si>
  <si>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</si>
  <si>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</si>
  <si>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</si>
  <si>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</si>
  <si>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</si>
  <si>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</si>
  <si>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</si>
  <si>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</si>
  <si>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</si>
  <si>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</si>
  <si>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</si>
  <si>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</si>
  <si>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</si>
  <si>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</si>
  <si>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</si>
  <si>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</si>
  <si>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</si>
  <si>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</si>
  <si>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</si>
  <si>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</si>
  <si>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</si>
  <si>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</si>
  <si>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</si>
  <si>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</si>
  <si>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</si>
  <si>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</si>
  <si>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</si>
  <si>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</si>
  <si>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</si>
  <si>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</si>
  <si>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</si>
  <si>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</si>
  <si>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</si>
  <si>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</si>
  <si>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</si>
  <si>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</si>
  <si>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</si>
  <si>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</si>
  <si>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</si>
  <si>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</si>
  <si>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</si>
  <si>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</si>
  <si>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</si>
  <si>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</si>
  <si>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</si>
  <si>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</si>
  <si>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</si>
  <si>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</si>
  <si>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</si>
  <si>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</si>
  <si>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</si>
  <si>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</si>
  <si>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</si>
  <si>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</si>
  <si>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</si>
  <si>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</si>
  <si>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</si>
  <si>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</si>
  <si>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</si>
  <si>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</si>
  <si>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</si>
  <si>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</si>
  <si>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</si>
  <si>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</si>
  <si>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</si>
  <si>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</si>
  <si>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</si>
  <si>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</si>
  <si>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</si>
  <si>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</si>
  <si>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</si>
  <si>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</si>
  <si>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</si>
  <si>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</si>
  <si>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</si>
  <si>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</si>
  <si>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</si>
  <si>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</si>
  <si>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</si>
  <si>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</si>
  <si>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</si>
  <si>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</si>
  <si>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</si>
  <si>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</si>
  <si>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</si>
  <si>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</si>
  <si>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</si>
  <si>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</si>
  <si>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</si>
  <si>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</si>
  <si>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</si>
  <si>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</si>
  <si>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</si>
  <si>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</si>
  <si>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</si>
  <si>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</si>
  <si>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</si>
  <si>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</si>
  <si>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</si>
  <si>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</si>
  <si>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</si>
  <si>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</si>
  <si>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</si>
  <si>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</si>
  <si>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</si>
  <si>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</si>
  <si>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</si>
  <si>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</si>
  <si>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</si>
  <si>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</si>
  <si>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</si>
  <si>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</si>
  <si>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</si>
  <si>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</si>
  <si>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</si>
  <si>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</si>
  <si>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</si>
  <si>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</si>
  <si>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</si>
  <si>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</si>
  <si>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</si>
  <si>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</si>
  <si>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</si>
  <si>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</si>
  <si>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</si>
  <si>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</si>
  <si>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</si>
  <si>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</si>
  <si>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</si>
  <si>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</si>
  <si>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</si>
  <si>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</si>
  <si>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</si>
  <si>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</si>
  <si>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</si>
  <si>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</si>
  <si>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</si>
  <si>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</si>
  <si>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</si>
  <si>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</si>
  <si>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</si>
  <si>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</si>
  <si>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</si>
  <si>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</si>
  <si>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</si>
  <si>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</si>
  <si>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</si>
  <si>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</si>
  <si>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</si>
  <si>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</si>
  <si>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</si>
  <si>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</si>
  <si>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</si>
  <si>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</si>
  <si>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</si>
  <si>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</si>
  <si>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</si>
  <si>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</si>
  <si>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</si>
  <si>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</si>
  <si>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</si>
  <si>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</si>
  <si>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</si>
  <si>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</si>
  <si>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</si>
  <si>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</si>
  <si>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</si>
  <si>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</si>
  <si>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</si>
  <si>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</si>
  <si>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</si>
  <si>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</si>
  <si>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</si>
  <si>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</si>
  <si>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</si>
  <si>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</si>
  <si>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</si>
  <si>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</si>
  <si>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</si>
  <si>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</si>
  <si>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</si>
  <si>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</si>
  <si>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</si>
  <si>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</si>
  <si>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</si>
  <si>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</si>
  <si>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</si>
  <si>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</si>
  <si>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</si>
  <si>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</si>
  <si>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</si>
  <si>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</si>
  <si>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</si>
  <si>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</si>
  <si>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</si>
  <si>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</si>
  <si>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</si>
  <si>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</si>
  <si>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</si>
  <si>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</si>
  <si>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</si>
  <si>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</si>
  <si>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</si>
  <si>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</si>
  <si>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</si>
  <si>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</si>
  <si>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</si>
  <si>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</si>
  <si>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</si>
  <si>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</si>
  <si>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</si>
  <si>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</si>
  <si>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</si>
  <si>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</si>
  <si>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</si>
  <si>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</si>
  <si>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</si>
  <si>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</si>
  <si>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</si>
  <si>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</si>
  <si>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</si>
  <si>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</si>
  <si>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</si>
  <si>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</si>
  <si>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</si>
  <si>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</si>
  <si>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</si>
  <si>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</si>
  <si>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</si>
  <si>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</si>
  <si>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</si>
  <si>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</si>
  <si>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</si>
  <si>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</si>
  <si>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</si>
  <si>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</si>
  <si>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</si>
  <si>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</si>
  <si>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</si>
  <si>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</si>
  <si>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</si>
  <si>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</si>
  <si>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</si>
  <si>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</si>
  <si>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</si>
  <si>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</si>
  <si>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</si>
  <si>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</si>
  <si>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</si>
  <si>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</si>
  <si>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</si>
  <si>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</si>
  <si>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</si>
  <si>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</si>
  <si>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</si>
  <si>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</si>
  <si>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</si>
  <si>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</si>
  <si>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</si>
  <si>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</si>
  <si>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</si>
  <si>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</si>
  <si>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</si>
  <si>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</si>
  <si>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</si>
  <si>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</si>
  <si>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</si>
  <si>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</si>
  <si>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</si>
  <si>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</si>
  <si>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</si>
  <si>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</si>
  <si>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</si>
  <si>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</si>
  <si>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</si>
  <si>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</si>
  <si>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</si>
  <si>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</si>
  <si>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</si>
  <si>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</si>
  <si>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</si>
  <si>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</si>
  <si>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</si>
  <si>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</si>
  <si>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</si>
  <si>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</si>
  <si>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</si>
  <si>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</si>
  <si>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</si>
  <si>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</si>
  <si>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</si>
  <si>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</si>
  <si>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</si>
  <si>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</si>
  <si>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</si>
  <si>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</si>
  <si>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</si>
  <si>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</si>
  <si>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</si>
  <si>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</si>
  <si>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</si>
  <si>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</si>
  <si>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</si>
  <si>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</si>
  <si>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</si>
  <si>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</si>
  <si>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</si>
  <si>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</si>
  <si>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</si>
  <si>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</si>
  <si>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</si>
  <si>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</si>
  <si>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</si>
  <si>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</si>
  <si>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</si>
  <si>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</si>
  <si>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</si>
  <si>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</si>
  <si>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</si>
  <si>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</si>
  <si>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</si>
  <si>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</si>
  <si>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</si>
  <si>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</si>
  <si>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</si>
  <si>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</si>
  <si>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</si>
  <si>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</si>
  <si>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</si>
  <si>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</si>
  <si>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</si>
  <si>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</si>
  <si>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</si>
  <si>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</si>
  <si>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</si>
  <si>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</si>
  <si>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</si>
  <si>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</si>
  <si>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</si>
  <si>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</si>
  <si>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</si>
  <si>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</si>
  <si>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</si>
  <si>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</si>
  <si>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</si>
  <si>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</si>
  <si>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</si>
  <si>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</si>
  <si>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</si>
  <si>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</si>
  <si>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</si>
  <si>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</si>
  <si>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</si>
  <si>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</si>
  <si>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</si>
  <si>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</si>
  <si>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</si>
  <si>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</si>
  <si>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</si>
  <si>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</si>
  <si>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</si>
  <si>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</si>
  <si>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</si>
  <si>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</si>
  <si>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</si>
  <si>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</si>
  <si>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</si>
  <si>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</si>
  <si>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</si>
  <si>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</si>
  <si>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</si>
  <si>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</si>
  <si>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</si>
  <si>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</si>
  <si>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</si>
  <si>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</si>
  <si>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</si>
  <si>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</si>
  <si>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</si>
  <si>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</si>
  <si>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</si>
  <si>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</si>
  <si>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</si>
  <si>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</si>
  <si>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</si>
  <si>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</si>
  <si>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</si>
  <si>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</si>
  <si>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</si>
  <si>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</si>
  <si>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</si>
  <si>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</si>
  <si>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</si>
  <si>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</si>
  <si>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</si>
  <si>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</si>
  <si>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</si>
  <si>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</si>
  <si>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</si>
  <si>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</si>
  <si>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</si>
  <si>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</si>
  <si>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</si>
  <si>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</si>
  <si>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</si>
  <si>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</si>
  <si>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</si>
  <si>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</si>
  <si>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</si>
  <si>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</si>
  <si>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</si>
  <si>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</si>
  <si>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</si>
  <si>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</si>
  <si>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</si>
  <si>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</si>
  <si>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</si>
  <si>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</si>
  <si>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</si>
  <si>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</si>
  <si>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</si>
  <si>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</si>
  <si>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</si>
  <si>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</si>
  <si>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</si>
  <si>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</si>
  <si>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</si>
  <si>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</si>
  <si>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</si>
  <si>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</si>
  <si>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</si>
  <si>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</si>
  <si>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</si>
  <si>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</si>
  <si>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</si>
  <si>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</si>
  <si>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</si>
  <si>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</si>
  <si>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</si>
  <si>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</si>
  <si>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</si>
  <si>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</si>
  <si>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</si>
  <si>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</si>
  <si>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</si>
  <si>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</si>
  <si>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</si>
  <si>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</si>
  <si>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</si>
  <si>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</si>
  <si>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</si>
  <si>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</si>
  <si>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</si>
  <si>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</si>
  <si>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</si>
  <si>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</si>
  <si>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</si>
  <si>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</si>
  <si>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</si>
  <si>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</si>
  <si>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</si>
  <si>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</si>
  <si>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</si>
  <si>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</si>
  <si>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</si>
  <si>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</si>
  <si>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</si>
  <si>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</si>
  <si>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</si>
  <si>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</si>
  <si>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</si>
  <si>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</si>
  <si>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</si>
  <si>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</si>
  <si>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</si>
  <si>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</si>
  <si>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</si>
  <si>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</si>
  <si>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</si>
  <si>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</si>
  <si>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</si>
  <si>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</si>
  <si>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</si>
  <si>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</si>
  <si>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</si>
  <si>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</si>
  <si>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</si>
  <si>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</si>
  <si>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</si>
  <si>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</si>
  <si>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</si>
  <si>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</si>
  <si>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</si>
  <si>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</si>
  <si>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</si>
  <si>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</si>
  <si>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</si>
  <si>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</si>
  <si>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</si>
  <si>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</si>
  <si>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</si>
  <si>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</si>
  <si>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</si>
  <si>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</si>
  <si>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</si>
  <si>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</si>
  <si>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</si>
  <si>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</si>
  <si>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</si>
  <si>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</si>
  <si>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</si>
  <si>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</si>
  <si>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</si>
  <si>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</si>
  <si>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</si>
  <si>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</si>
  <si>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</si>
  <si>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</si>
  <si>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</si>
  <si>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</si>
  <si>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</si>
  <si>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</si>
  <si>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</si>
  <si>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</si>
  <si>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</si>
  <si>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</si>
  <si>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</si>
  <si>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</si>
  <si>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</si>
  <si>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</si>
  <si>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</si>
  <si>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</si>
  <si>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</si>
  <si>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</si>
  <si>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</si>
  <si>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</si>
  <si>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</si>
  <si>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</si>
  <si>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</si>
  <si>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</si>
  <si>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</si>
  <si>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</si>
  <si>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</si>
  <si>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</si>
  <si>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</si>
  <si>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</si>
  <si>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</si>
  <si>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</si>
  <si>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</si>
  <si>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</si>
  <si>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</si>
  <si>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</si>
  <si>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</si>
  <si>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</si>
  <si>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</si>
  <si>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</si>
  <si>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</si>
  <si>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</si>
  <si>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</si>
  <si>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</si>
  <si>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</si>
  <si>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</si>
  <si>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</si>
  <si>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</si>
  <si>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</si>
  <si>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</si>
  <si>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</si>
  <si>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</si>
  <si>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</si>
  <si>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</si>
  <si>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</si>
  <si>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</si>
  <si>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</si>
  <si>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</si>
  <si>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</si>
  <si>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</si>
  <si>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</si>
  <si>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</si>
  <si>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</si>
  <si>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</si>
  <si>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</si>
  <si>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</si>
  <si>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</si>
  <si>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</si>
  <si>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</si>
  <si>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</si>
  <si>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</si>
  <si>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</si>
  <si>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</si>
  <si>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</si>
  <si>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</si>
  <si>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</si>
  <si>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</si>
  <si>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</si>
  <si>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</si>
  <si>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</si>
  <si>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</si>
  <si>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</si>
  <si>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</si>
  <si>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</si>
  <si>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</si>
  <si>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</si>
  <si>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</si>
  <si>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</si>
  <si>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</si>
  <si>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</si>
  <si>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</si>
  <si>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</si>
  <si>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</si>
  <si>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</si>
  <si>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</si>
  <si>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</si>
  <si>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</si>
  <si>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</si>
  <si>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</si>
  <si>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</si>
  <si>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</si>
  <si>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</si>
  <si>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</si>
  <si>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</si>
  <si>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</si>
  <si>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</si>
  <si>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</si>
  <si>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</si>
  <si>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</si>
  <si>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</si>
  <si>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</si>
  <si>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</si>
  <si>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</si>
  <si>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</si>
  <si>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</si>
  <si>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</si>
  <si>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</si>
  <si>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</si>
  <si>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</si>
  <si>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</si>
  <si>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</si>
  <si>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</si>
  <si>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</si>
  <si>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</si>
  <si>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</si>
  <si>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</si>
  <si>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</si>
  <si>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</si>
  <si>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</si>
  <si>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</si>
  <si>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</si>
  <si>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</si>
  <si>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</si>
  <si>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</si>
  <si>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</si>
  <si>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</si>
  <si>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</si>
  <si>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</si>
  <si>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</si>
  <si>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</si>
  <si>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</si>
  <si>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</si>
  <si>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</si>
  <si>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</si>
  <si>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</si>
  <si>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</si>
  <si>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</si>
  <si>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</si>
  <si>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</si>
  <si>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</si>
  <si>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</si>
  <si>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</si>
  <si>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</si>
  <si>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</si>
  <si>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</si>
  <si>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</si>
  <si>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</si>
  <si>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</si>
  <si>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</si>
  <si>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</si>
  <si>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</si>
  <si>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</si>
  <si>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</si>
  <si>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</si>
  <si>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</si>
  <si>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</si>
  <si>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</si>
  <si>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</si>
  <si>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</si>
  <si>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</si>
  <si>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</si>
  <si>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</si>
  <si>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</si>
  <si>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</si>
  <si>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</si>
  <si>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</si>
  <si>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</si>
  <si>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</si>
  <si>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</si>
  <si>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</si>
  <si>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</si>
  <si>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</si>
  <si>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</si>
  <si>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</si>
  <si>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</si>
  <si>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</si>
  <si>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</si>
  <si>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</si>
  <si>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</si>
  <si>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</si>
  <si>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</si>
  <si>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</si>
  <si>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</si>
  <si>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</si>
  <si>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</si>
  <si>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</si>
  <si>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</si>
  <si>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</si>
  <si>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</si>
  <si>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</si>
  <si>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</si>
  <si>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</si>
  <si>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</si>
  <si>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</si>
  <si>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</si>
  <si>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</si>
  <si>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</si>
  <si>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</si>
  <si>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</si>
  <si>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</si>
  <si>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</si>
  <si>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</si>
  <si>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</si>
  <si>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</si>
  <si>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</si>
  <si>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</si>
  <si>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</si>
  <si>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</si>
  <si>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</si>
  <si>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</si>
  <si>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</si>
  <si>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</si>
  <si>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</si>
  <si>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</si>
  <si>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</si>
  <si>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</si>
  <si>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</si>
  <si>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</si>
  <si>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</si>
  <si>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</si>
  <si>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</si>
  <si>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</si>
  <si>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</si>
  <si>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</si>
  <si>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</si>
  <si>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</si>
  <si>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</si>
  <si>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</si>
  <si>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</si>
  <si>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</si>
  <si>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</si>
  <si>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</si>
  <si>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</si>
  <si>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</si>
  <si>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</si>
  <si>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</si>
  <si>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</si>
  <si>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</si>
  <si>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</si>
  <si>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</si>
  <si>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</si>
  <si>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</si>
  <si>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</si>
  <si>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 xml:space="preserve">Předseda představenstva </t>
  </si>
  <si>
    <t xml:space="preserve">Člen představenstva </t>
  </si>
  <si>
    <t>Nábor zaměstnanců a členů vedoucího orgánu je podrobně popsán vnitřním předpisem, který je v souladu s příslušnou směrnicí a nařízením EU.</t>
  </si>
  <si>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</si>
  <si>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</si>
  <si>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</si>
  <si>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</si>
  <si>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</si>
  <si>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</si>
  <si>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</si>
  <si>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</si>
  <si>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</si>
  <si>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</si>
  <si>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</si>
  <si>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</si>
  <si>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</si>
  <si>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</si>
  <si>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</si>
  <si>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</si>
  <si>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</si>
  <si>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</si>
  <si>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</si>
  <si>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</si>
  <si>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</si>
  <si>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</si>
  <si>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</si>
  <si>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</si>
  <si>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</si>
  <si>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</si>
  <si>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</si>
  <si>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</si>
  <si>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</si>
  <si>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</si>
  <si>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</si>
  <si>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</si>
  <si>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</si>
  <si>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</si>
  <si>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</si>
  <si>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</si>
  <si>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</si>
  <si>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</si>
  <si>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</si>
  <si>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</si>
  <si>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</si>
  <si>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</si>
  <si>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</si>
  <si>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</si>
  <si>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</si>
  <si>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</si>
  <si>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</si>
  <si>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</si>
  <si>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</si>
  <si>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</si>
  <si>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</si>
  <si>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</si>
  <si>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</si>
  <si>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</si>
  <si>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</si>
  <si>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</si>
  <si>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</si>
  <si>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</si>
  <si>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</si>
  <si>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</si>
  <si>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</si>
  <si>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</si>
  <si>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</si>
  <si>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</si>
  <si>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</si>
  <si>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</si>
  <si>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</si>
  <si>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</si>
  <si>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</si>
  <si>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</si>
  <si>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</si>
  <si>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</si>
  <si>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</si>
  <si>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</si>
  <si>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</si>
  <si>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</si>
  <si>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</si>
  <si>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</si>
  <si>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</si>
  <si>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</si>
  <si>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</si>
  <si>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</si>
  <si>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</si>
  <si>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</si>
  <si>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</si>
  <si>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</si>
  <si>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</si>
  <si>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</si>
  <si>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</si>
  <si>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</si>
  <si>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</si>
  <si>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</si>
  <si>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</si>
  <si>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</si>
  <si>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</si>
  <si>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</si>
  <si>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</si>
  <si>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</si>
  <si>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</si>
  <si>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</si>
  <si>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</si>
  <si>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</si>
  <si>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</si>
  <si>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</si>
  <si>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</si>
  <si>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</si>
  <si>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</si>
  <si>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</si>
  <si>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</si>
  <si>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</si>
  <si>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</si>
  <si>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</si>
  <si>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</si>
  <si>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</si>
  <si>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</si>
  <si>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</si>
  <si>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</si>
  <si>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</si>
  <si>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</si>
  <si>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</si>
  <si>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</si>
  <si>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</si>
  <si>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</si>
  <si>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</si>
  <si>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</si>
  <si>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</si>
  <si>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</si>
  <si>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</si>
  <si>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</si>
  <si>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</si>
  <si>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</si>
  <si>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</si>
  <si>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</si>
  <si>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</si>
  <si>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</si>
  <si>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</si>
  <si>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</si>
  <si>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</si>
  <si>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</si>
  <si>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Q4/2017</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</si>
  <si>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</si>
  <si>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Rizikové vážené expozice</t>
  </si>
  <si>
    <t>individuální</t>
  </si>
  <si>
    <t>viz Interní předpisy likvidity společnosti</t>
  </si>
  <si>
    <t>Řízení rizik je přímo podřízenou složkou CEO a je nezávislé na všech ostatních složkách instituce. Pravomoce Risk managera jsou upraveny v souladu se Směrnicí EP a Rady 2013/36 a Vyhláškou 163/2014 Sb. § 27 až § 45. v aktuálním znění.</t>
  </si>
  <si>
    <t>Uvedeno ve vnitřním předpise Kniha limitů.</t>
  </si>
  <si>
    <t>Nejsou.</t>
  </si>
  <si>
    <t>Standardní nastavení ŘKS, výkon interního auditu.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</si>
  <si>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</si>
  <si>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</si>
  <si>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</si>
  <si>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</si>
  <si>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</si>
  <si>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</si>
  <si>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</si>
  <si>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</si>
  <si>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</si>
  <si>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</si>
  <si>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</si>
  <si>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</si>
  <si>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</si>
  <si>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</si>
  <si>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</si>
  <si>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</si>
  <si>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Strategie řízení rizik je pravidelně jednou ročně projednávána a schvalována Představenstvem společnosti.</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</si>
  <si>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</si>
  <si>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Citfin - Finanční trhy, a.s., Radlickáe751/113, Praha 5, 150 00, CZ, IČO: 25079069, DIČ: CZ25079069</t>
  </si>
  <si>
    <t xml:space="preserve">Splacený CET1 nástroj tvoří: 2 200 ks - akcie na jméno ve jmenovité hodnotě 10 000,- Kč </t>
  </si>
  <si>
    <t>Citfin - Finanční trhy, a.s.</t>
  </si>
  <si>
    <t>Snížení regulatorního kapitálu</t>
  </si>
  <si>
    <t>Neuplatňujeme přechodná ustanovení pro IFRS9</t>
  </si>
  <si>
    <t>BE</t>
  </si>
  <si>
    <t>SK</t>
  </si>
  <si>
    <t>PL</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</si>
  <si>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</si>
  <si>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</si>
  <si>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</si>
  <si>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</si>
  <si>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</si>
  <si>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</si>
  <si>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</si>
  <si>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</si>
  <si>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</si>
  <si>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</si>
  <si>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</si>
  <si>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</si>
  <si>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</si>
  <si>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</si>
  <si>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</si>
  <si>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</si>
  <si>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f. rozdělení jednotlivých složek odměny na pohyblivou nebo pevnou složku odměny a v případě pevných složek odměny také příslušné zdůvodnění</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</si>
  <si>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</si>
  <si>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</si>
  <si>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</si>
  <si>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BIA</t>
  </si>
  <si>
    <t>Nerelevatní</t>
  </si>
  <si>
    <t>Citfin - Finanční trhy a.s. - složení řídícího a kontrolního orgánu v plné šíři odpovídá politice rozmanitosti.</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</si>
</sst>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11" fillId="0" borderId="8" xfId="0" applyFont="1" applyFill="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8" fillId="0" borderId="13" xfId="0" applyNumberFormat="1" applyFont="1" applyBorder="1" applyAlignment="1">
      <alignment wrapText="1"/>
    </xf>
    <xf numFmtId="0" fontId="8" fillId="0" borderId="15" xfId="0" applyNumberFormat="1" applyFont="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1314450" y="7296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1314450" y="7296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6543675" y="7296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6543675" y="7296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E7" sqref="E7"/>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43220</v>
      </c>
      <c r="E3" s="21"/>
      <c r="F3" s="21"/>
      <c r="G3" s="32"/>
    </row>
    <row r="4" spans="2:8" ht="15" customHeight="1" thickBot="1">
      <c r="B4" s="682" t="s">
        <v>541</v>
      </c>
      <c r="C4" s="683"/>
      <c r="D4" s="1214">
        <v>43100</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2623</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24" sqref="D24"/>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43100</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t="s">
        <v>2793</v>
      </c>
    </row>
    <row r="13" spans="1:4" ht="115.5" customHeight="1" thickBot="1">
      <c r="A13" s="1375"/>
      <c r="B13" s="1377"/>
      <c r="C13" s="658" t="s">
        <v>756</v>
      </c>
      <c r="D13" s="1390"/>
    </row>
    <row r="14" spans="1:4" ht="184.5" customHeight="1">
      <c r="A14" s="1374" t="s">
        <v>759</v>
      </c>
      <c r="B14" s="1376" t="s">
        <v>760</v>
      </c>
      <c r="C14" s="659" t="s">
        <v>761</v>
      </c>
      <c r="D14" s="1213" t="s">
        <v>2772</v>
      </c>
    </row>
    <row r="15" spans="1:4" ht="44.25" customHeight="1">
      <c r="A15" s="1387"/>
      <c r="B15" s="1388"/>
      <c r="C15" s="659" t="s">
        <v>762</v>
      </c>
      <c r="D15" s="1213"/>
    </row>
    <row r="16" spans="1:4" ht="63.75">
      <c r="A16" s="1387"/>
      <c r="B16" s="1388"/>
      <c r="C16" s="659" t="s">
        <v>2053</v>
      </c>
      <c r="D16" s="1213" t="s">
        <v>2775</v>
      </c>
    </row>
    <row r="17" spans="1:4" ht="25.5">
      <c r="A17" s="1387"/>
      <c r="B17" s="1388"/>
      <c r="C17" s="659" t="s">
        <v>2054</v>
      </c>
      <c r="D17" s="1213" t="s">
        <v>2773</v>
      </c>
    </row>
    <row r="18" spans="1:4" ht="39" thickBot="1">
      <c r="A18" s="1375"/>
      <c r="B18" s="1377"/>
      <c r="C18" s="658" t="s">
        <v>2055</v>
      </c>
      <c r="D18" s="1211" t="s">
        <v>2774</v>
      </c>
    </row>
    <row r="19" spans="1:4" ht="134.25" customHeight="1" thickBot="1">
      <c r="A19" s="660" t="s">
        <v>759</v>
      </c>
      <c r="B19" s="661" t="s">
        <v>763</v>
      </c>
      <c r="C19" s="661" t="s">
        <v>773</v>
      </c>
      <c r="D19" s="1389" t="s">
        <v>2776</v>
      </c>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t="s">
        <v>2777</v>
      </c>
    </row>
    <row r="23" spans="1:4" ht="91.5" customHeight="1">
      <c r="A23" s="660" t="s">
        <v>769</v>
      </c>
      <c r="B23" s="661" t="s">
        <v>766</v>
      </c>
      <c r="C23" s="661" t="s">
        <v>770</v>
      </c>
      <c r="D23" s="1209" t="s">
        <v>2778</v>
      </c>
    </row>
    <row r="24" spans="1:4" ht="72" customHeight="1" thickBot="1">
      <c r="A24" s="663" t="s">
        <v>771</v>
      </c>
      <c r="B24" s="658" t="s">
        <v>767</v>
      </c>
      <c r="C24" s="658" t="s">
        <v>772</v>
      </c>
      <c r="D24" s="1211" t="s">
        <v>2779</v>
      </c>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5" sqref="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43100</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t="s">
        <v>2780</v>
      </c>
    </row>
    <row r="13" spans="1:4" ht="63.75" customHeight="1" thickBot="1">
      <c r="A13" s="663" t="s">
        <v>771</v>
      </c>
      <c r="B13" s="658" t="s">
        <v>760</v>
      </c>
      <c r="C13" s="658" t="s">
        <v>830</v>
      </c>
      <c r="D13" s="1278" t="s">
        <v>2781</v>
      </c>
    </row>
    <row r="14" spans="1:4" ht="39.75" customHeight="1" thickBot="1">
      <c r="A14" s="668" t="s">
        <v>759</v>
      </c>
      <c r="B14" s="669" t="s">
        <v>763</v>
      </c>
      <c r="C14" s="669" t="s">
        <v>831</v>
      </c>
      <c r="D14" s="1212" t="s">
        <v>2628</v>
      </c>
    </row>
    <row r="15" spans="1:4" ht="57.75" customHeight="1" thickBot="1">
      <c r="A15" s="663" t="s">
        <v>759</v>
      </c>
      <c r="B15" s="658" t="s">
        <v>764</v>
      </c>
      <c r="C15" s="658" t="s">
        <v>832</v>
      </c>
      <c r="D15" s="1212" t="s">
        <v>2628</v>
      </c>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6" sqref="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43100</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t="s">
        <v>2782</v>
      </c>
    </row>
    <row r="13" spans="1:4" ht="48.75" customHeight="1" thickBot="1">
      <c r="A13" s="663" t="s">
        <v>839</v>
      </c>
      <c r="B13" s="658" t="s">
        <v>760</v>
      </c>
      <c r="C13" s="690" t="s">
        <v>840</v>
      </c>
      <c r="D13" s="987" t="s">
        <v>2628</v>
      </c>
    </row>
    <row r="14" spans="1:4" ht="46.5" customHeight="1" thickBot="1">
      <c r="A14" s="663" t="s">
        <v>841</v>
      </c>
      <c r="B14" s="658" t="s">
        <v>763</v>
      </c>
      <c r="C14" s="691" t="s">
        <v>842</v>
      </c>
      <c r="D14" s="987" t="s">
        <v>2628</v>
      </c>
    </row>
    <row r="15" spans="1:4" ht="30.75" customHeight="1" thickBot="1">
      <c r="A15" s="663" t="s">
        <v>843</v>
      </c>
      <c r="B15" s="658" t="s">
        <v>764</v>
      </c>
      <c r="C15" s="691" t="s">
        <v>844</v>
      </c>
      <c r="D15" s="987" t="s">
        <v>2628</v>
      </c>
    </row>
    <row r="16" spans="1:4" ht="41.25" customHeight="1" thickBot="1">
      <c r="A16" s="663" t="s">
        <v>845</v>
      </c>
      <c r="B16" s="658" t="s">
        <v>765</v>
      </c>
      <c r="C16" s="691" t="s">
        <v>846</v>
      </c>
      <c r="D16" s="987" t="s">
        <v>2628</v>
      </c>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F13" sqref="F13"/>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43100</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t="s">
        <v>2783</v>
      </c>
    </row>
    <row r="13" spans="1:4" ht="90" thickBot="1">
      <c r="A13" s="660" t="s">
        <v>759</v>
      </c>
      <c r="B13" s="661" t="s">
        <v>760</v>
      </c>
      <c r="C13" s="984" t="s">
        <v>851</v>
      </c>
      <c r="D13" s="1208" t="s">
        <v>2784</v>
      </c>
    </row>
    <row r="14" spans="1:4" ht="63.75">
      <c r="A14" s="1374" t="s">
        <v>852</v>
      </c>
      <c r="B14" s="1376" t="s">
        <v>763</v>
      </c>
      <c r="C14" s="659" t="s">
        <v>853</v>
      </c>
      <c r="D14" s="659" t="s">
        <v>2785</v>
      </c>
    </row>
    <row r="15" spans="1:4" ht="39" thickBot="1">
      <c r="A15" s="1375"/>
      <c r="B15" s="1377"/>
      <c r="C15" s="658" t="s">
        <v>854</v>
      </c>
      <c r="D15" s="658" t="s">
        <v>2786</v>
      </c>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8" sqref="D18: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43100</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t="s">
        <v>2787</v>
      </c>
    </row>
    <row r="15" spans="1:4" s="700" customFormat="1" ht="39.75" customHeight="1" thickBot="1">
      <c r="A15" s="1412"/>
      <c r="B15" s="1405" t="s">
        <v>692</v>
      </c>
      <c r="C15" s="1406"/>
      <c r="D15" s="1279" t="s">
        <v>2788</v>
      </c>
    </row>
    <row r="16" spans="1:4" s="700" customFormat="1" ht="30.75" customHeight="1" thickBot="1">
      <c r="A16" s="1412"/>
      <c r="B16" s="1405" t="s">
        <v>693</v>
      </c>
      <c r="C16" s="1406"/>
      <c r="D16" s="1279" t="s">
        <v>2789</v>
      </c>
    </row>
    <row r="17" spans="1:4" s="700" customFormat="1" ht="45" customHeight="1" thickBot="1">
      <c r="A17" s="1412"/>
      <c r="B17" s="1405" t="s">
        <v>694</v>
      </c>
      <c r="C17" s="1406"/>
      <c r="D17" s="1279" t="s">
        <v>2790</v>
      </c>
    </row>
    <row r="18" spans="1:4" s="700" customFormat="1" ht="68.25" customHeight="1" thickBot="1">
      <c r="A18" s="1412"/>
      <c r="B18" s="1405" t="s">
        <v>695</v>
      </c>
      <c r="C18" s="1406"/>
      <c r="D18" s="1414" t="s">
        <v>2791</v>
      </c>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B47" sqref="B47:B49"/>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c r="H16" s="1216"/>
      <c r="I16" s="1216"/>
      <c r="J16" s="1216"/>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280" t="s">
        <v>727</v>
      </c>
      <c r="C47" s="1431"/>
      <c r="D47" s="1432"/>
      <c r="E47" s="1432"/>
      <c r="F47" s="1433"/>
      <c r="G47" s="1217"/>
      <c r="H47" s="1217"/>
      <c r="I47" s="1217"/>
      <c r="J47" s="1217"/>
      <c r="K47" s="284"/>
      <c r="L47" s="554"/>
    </row>
    <row r="48" spans="1:12" s="161" customFormat="1" ht="26.25" thickBot="1">
      <c r="A48" s="331">
        <v>22</v>
      </c>
      <c r="B48" s="1280" t="s">
        <v>728</v>
      </c>
      <c r="C48" s="1431"/>
      <c r="D48" s="1432"/>
      <c r="E48" s="1432"/>
      <c r="F48" s="1433"/>
      <c r="G48" s="1218"/>
      <c r="H48" s="1218"/>
      <c r="I48" s="1218"/>
      <c r="J48" s="1218"/>
      <c r="K48" s="284"/>
      <c r="L48" s="554"/>
    </row>
    <row r="49" spans="1:12" s="161" customFormat="1" ht="15.75" thickBot="1">
      <c r="A49" s="331">
        <v>23</v>
      </c>
      <c r="B49" s="1280" t="s">
        <v>729</v>
      </c>
      <c r="C49" s="1431"/>
      <c r="D49" s="1432"/>
      <c r="E49" s="1432"/>
      <c r="F49" s="1433"/>
      <c r="G49" s="1219"/>
      <c r="H49" s="1219"/>
      <c r="I49" s="1219"/>
      <c r="J49" s="1219"/>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7" sqref="A27"/>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43100</v>
      </c>
      <c r="C6" s="622"/>
      <c r="D6" s="279"/>
    </row>
    <row r="7" spans="1:4" ht="26.25" customHeight="1">
      <c r="A7" s="1508" t="s">
        <v>860</v>
      </c>
      <c r="B7" s="1509"/>
      <c r="C7" s="1509"/>
      <c r="D7" s="1493" t="s">
        <v>861</v>
      </c>
    </row>
    <row r="8" spans="1:4">
      <c r="A8" s="1510" t="s">
        <v>862</v>
      </c>
      <c r="B8" s="1511"/>
      <c r="C8" s="612" t="s">
        <v>863</v>
      </c>
      <c r="D8" s="1491"/>
    </row>
    <row r="9" spans="1:4" ht="15">
      <c r="A9" s="1479" t="s">
        <v>2625</v>
      </c>
      <c r="B9" s="1480"/>
      <c r="C9" s="1199">
        <v>1</v>
      </c>
      <c r="D9" s="1491"/>
    </row>
    <row r="10" spans="1:4" ht="15">
      <c r="A10" s="1479" t="s">
        <v>2626</v>
      </c>
      <c r="B10" s="1480"/>
      <c r="C10" s="1199">
        <v>0</v>
      </c>
      <c r="D10" s="1491"/>
    </row>
    <row r="11" spans="1:4" ht="15">
      <c r="A11" s="1479"/>
      <c r="B11" s="1480"/>
      <c r="C11" s="1199"/>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t="s">
        <v>2627</v>
      </c>
      <c r="B24" s="1483"/>
      <c r="C24" s="1484"/>
      <c r="D24" s="1491"/>
    </row>
    <row r="25" spans="1:4" ht="36" customHeight="1">
      <c r="A25" s="1497" t="s">
        <v>866</v>
      </c>
      <c r="B25" s="1498"/>
      <c r="C25" s="1496"/>
      <c r="D25" s="1493" t="s">
        <v>867</v>
      </c>
    </row>
    <row r="26" spans="1:4" ht="52.5" customHeight="1" thickBot="1">
      <c r="A26" s="1482" t="s">
        <v>2824</v>
      </c>
      <c r="B26" s="1483"/>
      <c r="C26" s="1484"/>
      <c r="D26" s="1491"/>
    </row>
    <row r="27" spans="1:4" ht="34.5" customHeight="1">
      <c r="A27" s="611" t="s">
        <v>868</v>
      </c>
      <c r="B27" s="1495" t="s">
        <v>869</v>
      </c>
      <c r="C27" s="1496"/>
      <c r="D27" s="1493" t="s">
        <v>870</v>
      </c>
    </row>
    <row r="28" spans="1:4" ht="56.25" customHeight="1" thickBot="1">
      <c r="A28" s="1205" t="s">
        <v>2623</v>
      </c>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D22" sqref="D22"/>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43100</v>
      </c>
    </row>
    <row r="7" spans="1:3" ht="43.5" customHeight="1" thickBot="1">
      <c r="A7" s="1513" t="s">
        <v>2078</v>
      </c>
      <c r="B7" s="1514"/>
      <c r="C7" s="1493" t="s">
        <v>1924</v>
      </c>
    </row>
    <row r="8" spans="1:3" ht="177" customHeight="1" thickBot="1">
      <c r="A8" s="1515" t="s">
        <v>2792</v>
      </c>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8" sqref="E8"/>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43100</v>
      </c>
    </row>
    <row r="7" spans="1:5" ht="33" customHeight="1" thickBot="1">
      <c r="A7" s="563" t="s">
        <v>1968</v>
      </c>
      <c r="B7" s="1521"/>
      <c r="C7" s="1521"/>
      <c r="D7" s="560" t="s">
        <v>1969</v>
      </c>
      <c r="E7" t="s">
        <v>2628</v>
      </c>
    </row>
    <row r="8" spans="1:5" ht="37.5" customHeight="1">
      <c r="A8" s="1538" t="s">
        <v>1971</v>
      </c>
      <c r="B8" s="1539"/>
      <c r="C8" s="1540"/>
      <c r="D8" s="1541" t="s">
        <v>1972</v>
      </c>
    </row>
    <row r="9" spans="1:5" ht="15" customHeight="1">
      <c r="A9" s="1535" t="s">
        <v>1973</v>
      </c>
      <c r="B9" s="1536"/>
      <c r="C9" s="1537"/>
      <c r="D9" s="1542"/>
    </row>
    <row r="10" spans="1:5" ht="48.75" customHeight="1">
      <c r="A10" s="1543" t="s">
        <v>2629</v>
      </c>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5">
      <c r="A17" s="1220"/>
      <c r="B17" s="1221"/>
      <c r="C17" s="1222"/>
      <c r="D17" s="1542"/>
    </row>
    <row r="18" spans="1:5" ht="15.75" thickBot="1">
      <c r="A18" s="1535"/>
      <c r="B18" s="1536"/>
      <c r="C18" s="1537"/>
      <c r="D18" s="1542"/>
    </row>
    <row r="19" spans="1:5" ht="47.25" customHeight="1">
      <c r="A19" s="1525" t="s">
        <v>1974</v>
      </c>
      <c r="B19" s="1526"/>
      <c r="C19" s="1527"/>
      <c r="D19" s="1493" t="s">
        <v>1975</v>
      </c>
    </row>
    <row r="20" spans="1:5" ht="60.75" customHeight="1" thickBot="1">
      <c r="A20" s="1532"/>
      <c r="B20" s="1533"/>
      <c r="C20" s="1534"/>
      <c r="D20" s="1528"/>
      <c r="E20" t="s">
        <v>2628</v>
      </c>
    </row>
    <row r="21" spans="1:5" ht="59.25" customHeight="1">
      <c r="A21" s="1525" t="s">
        <v>2042</v>
      </c>
      <c r="B21" s="1526"/>
      <c r="C21" s="1527"/>
      <c r="D21" s="1493" t="s">
        <v>1976</v>
      </c>
    </row>
    <row r="22" spans="1:5"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G21" sqref="G21"/>
    </sheetView>
  </sheetViews>
  <sheetFormatPr defaultRowHeight="12.75"/>
  <cols>
    <col min="1" max="1" width="19" style="24" customWidth="1"/>
    <col min="2" max="8" width="11" style="24" customWidth="1"/>
    <col min="9" max="16384" width="9.140625" style="24"/>
  </cols>
  <sheetData>
    <row r="1" spans="1:9" ht="29.25" customHeight="1">
      <c r="A1" s="671" t="s">
        <v>880</v>
      </c>
      <c r="B1" s="1394" t="s">
        <v>776</v>
      </c>
      <c r="C1" s="1394"/>
      <c r="D1" s="1394"/>
      <c r="E1" s="1394"/>
      <c r="F1" s="1394"/>
      <c r="G1" s="1394"/>
      <c r="H1" s="1395"/>
    </row>
    <row r="2" spans="1:9">
      <c r="A2" s="225" t="s">
        <v>918</v>
      </c>
      <c r="B2" s="148"/>
      <c r="C2" s="233"/>
      <c r="D2" s="233"/>
      <c r="E2" s="233"/>
      <c r="F2" s="233"/>
      <c r="G2" s="233"/>
      <c r="H2" s="234"/>
    </row>
    <row r="3" spans="1:9" ht="13.5" thickBot="1">
      <c r="A3" s="1385"/>
      <c r="B3" s="1386"/>
      <c r="C3" s="1386"/>
      <c r="D3" s="1153"/>
      <c r="E3" s="1153"/>
      <c r="F3" s="1153"/>
      <c r="G3" s="1153"/>
      <c r="H3" s="1154"/>
    </row>
    <row r="4" spans="1:9" ht="39" customHeight="1" thickBot="1">
      <c r="A4" s="603" t="s">
        <v>627</v>
      </c>
      <c r="B4" s="1382" t="s">
        <v>881</v>
      </c>
      <c r="C4" s="1383"/>
      <c r="D4" s="1384"/>
      <c r="E4" s="1383"/>
      <c r="F4" s="1383"/>
      <c r="G4" s="1383"/>
      <c r="H4" s="1384"/>
    </row>
    <row r="5" spans="1:9" ht="13.5" thickBot="1">
      <c r="A5" s="144" t="s">
        <v>572</v>
      </c>
      <c r="B5" s="365"/>
      <c r="C5" s="1215">
        <f>+Obsah!$D$4</f>
        <v>43100</v>
      </c>
      <c r="D5" s="365"/>
      <c r="E5" s="145"/>
      <c r="F5" s="145"/>
      <c r="G5" s="145"/>
      <c r="H5" s="218"/>
    </row>
    <row r="6" spans="1:9" ht="94.5" customHeight="1">
      <c r="A6" s="1559" t="s">
        <v>2079</v>
      </c>
      <c r="B6" s="1560"/>
      <c r="C6" s="1560"/>
      <c r="D6" s="1560"/>
      <c r="E6" s="1560"/>
      <c r="F6" s="1560"/>
      <c r="G6" s="1560"/>
      <c r="H6" s="1561"/>
      <c r="I6" s="24" t="s">
        <v>2630</v>
      </c>
    </row>
    <row r="7" spans="1:9" ht="27" customHeight="1">
      <c r="A7" s="1559" t="s">
        <v>2080</v>
      </c>
      <c r="B7" s="1560"/>
      <c r="C7" s="1560"/>
      <c r="D7" s="1560"/>
      <c r="E7" s="1560"/>
      <c r="F7" s="1560"/>
      <c r="G7" s="1560"/>
      <c r="H7" s="1561"/>
    </row>
    <row r="8" spans="1:9" ht="15" customHeight="1">
      <c r="A8" s="1559" t="s">
        <v>2081</v>
      </c>
      <c r="B8" s="1560"/>
      <c r="C8" s="1560"/>
      <c r="D8" s="1560"/>
      <c r="E8" s="1560"/>
      <c r="F8" s="1560"/>
      <c r="G8" s="1560"/>
      <c r="H8" s="1561"/>
    </row>
    <row r="9" spans="1:9">
      <c r="A9" s="1559" t="s">
        <v>2067</v>
      </c>
      <c r="B9" s="1560"/>
      <c r="C9" s="1560"/>
      <c r="D9" s="1560"/>
      <c r="E9" s="1560"/>
      <c r="F9" s="1560"/>
      <c r="G9" s="1560"/>
      <c r="H9" s="1561"/>
    </row>
    <row r="10" spans="1:9" ht="15" customHeight="1">
      <c r="A10" s="1559" t="s">
        <v>2082</v>
      </c>
      <c r="B10" s="1560"/>
      <c r="C10" s="1560"/>
      <c r="D10" s="1560"/>
      <c r="E10" s="1560"/>
      <c r="F10" s="1560"/>
      <c r="G10" s="1560"/>
      <c r="H10" s="1561"/>
    </row>
    <row r="11" spans="1:9" ht="39.75" customHeight="1">
      <c r="A11" s="1559" t="s">
        <v>2083</v>
      </c>
      <c r="B11" s="1560"/>
      <c r="C11" s="1560"/>
      <c r="D11" s="1560"/>
      <c r="E11" s="1560"/>
      <c r="F11" s="1560"/>
      <c r="G11" s="1560"/>
      <c r="H11" s="1561"/>
    </row>
    <row r="12" spans="1:9" ht="15.75" customHeight="1" thickBot="1">
      <c r="A12" s="706"/>
      <c r="B12" s="707"/>
      <c r="C12" s="707"/>
      <c r="D12" s="707"/>
      <c r="E12" s="707"/>
      <c r="F12" s="707"/>
      <c r="G12" s="707"/>
      <c r="H12" s="708"/>
    </row>
    <row r="13" spans="1:9" ht="13.5" thickBot="1">
      <c r="A13" s="1553" t="s">
        <v>930</v>
      </c>
      <c r="B13" s="709" t="s">
        <v>815</v>
      </c>
      <c r="C13" s="709" t="s">
        <v>816</v>
      </c>
      <c r="D13" s="709" t="s">
        <v>820</v>
      </c>
      <c r="E13" s="709" t="s">
        <v>821</v>
      </c>
      <c r="F13" s="709" t="s">
        <v>824</v>
      </c>
      <c r="G13" s="709" t="s">
        <v>883</v>
      </c>
      <c r="H13" s="709" t="s">
        <v>884</v>
      </c>
    </row>
    <row r="14" spans="1:9" ht="41.25" customHeight="1" thickBot="1">
      <c r="A14" s="1554"/>
      <c r="B14" s="1553" t="s">
        <v>885</v>
      </c>
      <c r="C14" s="1553" t="s">
        <v>886</v>
      </c>
      <c r="D14" s="1556" t="s">
        <v>887</v>
      </c>
      <c r="E14" s="1557"/>
      <c r="F14" s="1557"/>
      <c r="G14" s="1557"/>
      <c r="H14" s="1558"/>
    </row>
    <row r="15" spans="1:9" ht="77.25" thickBot="1">
      <c r="A15" s="1555"/>
      <c r="B15" s="1555"/>
      <c r="C15" s="1555"/>
      <c r="D15" s="710" t="s">
        <v>888</v>
      </c>
      <c r="E15" s="710" t="s">
        <v>889</v>
      </c>
      <c r="F15" s="710" t="s">
        <v>890</v>
      </c>
      <c r="G15" s="710" t="s">
        <v>891</v>
      </c>
      <c r="H15" s="710" t="s">
        <v>892</v>
      </c>
    </row>
    <row r="16" spans="1:9"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A8" sqref="A8:G8"/>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8" ht="29.25" customHeight="1">
      <c r="A1" s="671" t="s">
        <v>940</v>
      </c>
      <c r="B1" s="275"/>
      <c r="C1" s="1394" t="s">
        <v>776</v>
      </c>
      <c r="D1" s="1394"/>
      <c r="E1" s="1394"/>
      <c r="F1" s="1394"/>
      <c r="G1" s="1395"/>
    </row>
    <row r="2" spans="1:8">
      <c r="A2" s="339" t="s">
        <v>941</v>
      </c>
      <c r="B2" s="148"/>
      <c r="C2" s="233"/>
      <c r="D2" s="233"/>
      <c r="E2" s="233"/>
      <c r="F2" s="233"/>
      <c r="G2" s="234"/>
    </row>
    <row r="3" spans="1:8" ht="13.5" thickBot="1">
      <c r="A3" s="1563"/>
      <c r="B3" s="1386"/>
      <c r="C3" s="1386"/>
      <c r="D3" s="1153"/>
      <c r="E3" s="1153"/>
      <c r="F3" s="1153"/>
      <c r="G3" s="1154"/>
    </row>
    <row r="4" spans="1:8" ht="39" customHeight="1" thickBot="1">
      <c r="A4" s="1382" t="s">
        <v>627</v>
      </c>
      <c r="B4" s="1564"/>
      <c r="C4" s="1382" t="s">
        <v>942</v>
      </c>
      <c r="D4" s="1384"/>
      <c r="E4" s="1383"/>
      <c r="F4" s="1383"/>
      <c r="G4" s="1384"/>
    </row>
    <row r="5" spans="1:8" ht="13.5" thickBot="1">
      <c r="A5" s="144" t="s">
        <v>572</v>
      </c>
      <c r="B5" s="365"/>
      <c r="C5" s="1215">
        <f>+Obsah!$D$4</f>
        <v>43100</v>
      </c>
      <c r="D5" s="365"/>
      <c r="E5" s="145"/>
      <c r="F5" s="145"/>
      <c r="G5" s="218"/>
    </row>
    <row r="6" spans="1:8" ht="41.25" customHeight="1" thickBot="1">
      <c r="A6" s="1370" t="s">
        <v>2084</v>
      </c>
      <c r="B6" s="1371"/>
      <c r="C6" s="1371"/>
      <c r="D6" s="1371"/>
      <c r="E6" s="1371"/>
      <c r="F6" s="1371"/>
      <c r="G6" s="1566"/>
      <c r="H6" s="24" t="s">
        <v>2628</v>
      </c>
    </row>
    <row r="7" spans="1:8" ht="13.5" thickBot="1">
      <c r="A7" s="1370" t="s">
        <v>2085</v>
      </c>
      <c r="B7" s="1371"/>
      <c r="C7" s="1371"/>
      <c r="D7" s="1371"/>
      <c r="E7" s="1371"/>
      <c r="F7" s="1371"/>
      <c r="G7" s="1566"/>
    </row>
    <row r="8" spans="1:8" ht="39" customHeight="1" thickBot="1">
      <c r="A8" s="1370" t="s">
        <v>2086</v>
      </c>
      <c r="B8" s="1371"/>
      <c r="C8" s="1371"/>
      <c r="D8" s="1371"/>
      <c r="E8" s="1371"/>
      <c r="F8" s="1371"/>
      <c r="G8" s="1566"/>
    </row>
    <row r="9" spans="1:8" ht="13.5" thickBot="1">
      <c r="A9" s="1370" t="s">
        <v>2059</v>
      </c>
      <c r="B9" s="1371"/>
      <c r="C9" s="1371"/>
      <c r="D9" s="1371"/>
      <c r="E9" s="1371"/>
      <c r="F9" s="1371"/>
      <c r="G9" s="1566"/>
    </row>
    <row r="10" spans="1:8" ht="57" customHeight="1" thickBot="1">
      <c r="A10" s="1370" t="s">
        <v>2087</v>
      </c>
      <c r="B10" s="1371"/>
      <c r="C10" s="1371"/>
      <c r="D10" s="1371"/>
      <c r="E10" s="1371"/>
      <c r="F10" s="1371"/>
      <c r="G10" s="1566"/>
    </row>
    <row r="11" spans="1:8" ht="13.5" thickBot="1">
      <c r="A11" s="1370" t="s">
        <v>2088</v>
      </c>
      <c r="B11" s="1371"/>
      <c r="C11" s="1371"/>
      <c r="D11" s="1371"/>
      <c r="E11" s="1371"/>
      <c r="F11" s="1371"/>
      <c r="G11" s="1566"/>
    </row>
    <row r="12" spans="1:8" ht="13.5" thickBot="1">
      <c r="A12" s="719"/>
      <c r="B12" s="720"/>
      <c r="C12" s="720"/>
      <c r="D12" s="720"/>
      <c r="E12" s="720"/>
      <c r="F12" s="720"/>
      <c r="G12" s="721"/>
    </row>
    <row r="13" spans="1:8" ht="13.5" thickBot="1">
      <c r="A13" s="722"/>
      <c r="B13" s="723"/>
      <c r="C13" s="709" t="s">
        <v>815</v>
      </c>
      <c r="D13" s="709" t="s">
        <v>816</v>
      </c>
      <c r="E13" s="709" t="s">
        <v>820</v>
      </c>
      <c r="F13" s="709" t="s">
        <v>821</v>
      </c>
      <c r="G13" s="709" t="s">
        <v>824</v>
      </c>
    </row>
    <row r="14" spans="1:8" ht="13.5" thickBot="1">
      <c r="A14" s="724"/>
      <c r="B14" s="725"/>
      <c r="C14" s="1553" t="s">
        <v>417</v>
      </c>
      <c r="D14" s="1556" t="s">
        <v>943</v>
      </c>
      <c r="E14" s="1557"/>
      <c r="F14" s="1557"/>
      <c r="G14" s="1558"/>
    </row>
    <row r="15" spans="1:8" ht="39" thickBot="1">
      <c r="A15" s="726"/>
      <c r="B15" s="710" t="s">
        <v>930</v>
      </c>
      <c r="C15" s="1555"/>
      <c r="D15" s="710" t="s">
        <v>944</v>
      </c>
      <c r="E15" s="710" t="s">
        <v>945</v>
      </c>
      <c r="F15" s="710" t="s">
        <v>946</v>
      </c>
      <c r="G15" s="710" t="s">
        <v>947</v>
      </c>
    </row>
    <row r="16" spans="1:8"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A8" sqref="A8:G8"/>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43100</v>
      </c>
      <c r="D5" s="364"/>
      <c r="E5" s="142"/>
      <c r="F5" s="142"/>
      <c r="G5" s="235"/>
    </row>
    <row r="6" spans="1:15782" s="32" customFormat="1" ht="27" customHeight="1" thickBot="1">
      <c r="A6" s="1568" t="s">
        <v>2097</v>
      </c>
      <c r="B6" s="1569"/>
      <c r="C6" s="1569"/>
      <c r="D6" s="1569"/>
      <c r="E6" s="1569"/>
      <c r="F6" s="1569"/>
      <c r="G6" s="1570"/>
      <c r="H6" s="24" t="s">
        <v>2628</v>
      </c>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E8" sqref="E8"/>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5" ht="29.25" customHeight="1">
      <c r="A1" s="671" t="s">
        <v>978</v>
      </c>
      <c r="B1" s="1394" t="s">
        <v>776</v>
      </c>
      <c r="C1" s="1394"/>
      <c r="D1" s="1395"/>
    </row>
    <row r="2" spans="1:5">
      <c r="A2" s="225" t="s">
        <v>979</v>
      </c>
      <c r="B2" s="148"/>
      <c r="C2" s="233"/>
      <c r="D2" s="234"/>
    </row>
    <row r="3" spans="1:5" ht="13.5" thickBot="1">
      <c r="A3" s="1385"/>
      <c r="B3" s="1386"/>
      <c r="C3" s="1386"/>
      <c r="D3" s="1152"/>
    </row>
    <row r="4" spans="1:5" ht="39" customHeight="1" thickBot="1">
      <c r="A4" s="603" t="s">
        <v>627</v>
      </c>
      <c r="B4" s="1382" t="s">
        <v>980</v>
      </c>
      <c r="C4" s="1383"/>
      <c r="D4" s="1384"/>
    </row>
    <row r="5" spans="1:5" ht="13.5" thickBot="1">
      <c r="A5" s="144" t="s">
        <v>572</v>
      </c>
      <c r="B5" s="365"/>
      <c r="C5" s="1215">
        <f>+Obsah!$D$4</f>
        <v>43100</v>
      </c>
      <c r="D5" s="595"/>
    </row>
    <row r="6" spans="1:5" ht="39.75" customHeight="1" thickBot="1">
      <c r="A6" s="1378" t="s">
        <v>2105</v>
      </c>
      <c r="B6" s="1379"/>
      <c r="C6" s="1379"/>
      <c r="D6" s="1575"/>
      <c r="E6" s="24" t="s">
        <v>2628</v>
      </c>
    </row>
    <row r="7" spans="1:5" ht="15.75" customHeight="1" thickBot="1">
      <c r="A7" s="1378" t="s">
        <v>2085</v>
      </c>
      <c r="B7" s="1379"/>
      <c r="C7" s="1379"/>
      <c r="D7" s="1575"/>
    </row>
    <row r="8" spans="1:5" ht="13.5" thickBot="1">
      <c r="A8" s="1403" t="s">
        <v>2106</v>
      </c>
      <c r="B8" s="1404"/>
      <c r="C8" s="1404"/>
      <c r="D8" s="669"/>
    </row>
    <row r="9" spans="1:5" ht="13.5" thickBot="1">
      <c r="A9" s="1403" t="s">
        <v>2067</v>
      </c>
      <c r="B9" s="1404"/>
      <c r="C9" s="1404"/>
      <c r="D9" s="669"/>
    </row>
    <row r="10" spans="1:5" ht="13.5" thickBot="1">
      <c r="A10" s="1403" t="s">
        <v>2107</v>
      </c>
      <c r="B10" s="1404"/>
      <c r="C10" s="1404"/>
      <c r="D10" s="669"/>
    </row>
    <row r="11" spans="1:5" ht="13.5" thickBot="1">
      <c r="A11" s="745"/>
      <c r="B11" s="746"/>
      <c r="C11" s="746"/>
      <c r="D11" s="669"/>
    </row>
    <row r="12" spans="1:5" ht="65.25" customHeight="1" thickBot="1">
      <c r="A12" s="668" t="s">
        <v>981</v>
      </c>
      <c r="B12" s="1576" t="s">
        <v>982</v>
      </c>
      <c r="C12" s="1577"/>
      <c r="D12" s="658"/>
    </row>
    <row r="13" spans="1:5" ht="82.5" customHeight="1" thickBot="1">
      <c r="A13" s="663" t="s">
        <v>981</v>
      </c>
      <c r="B13" s="658" t="s">
        <v>754</v>
      </c>
      <c r="C13" s="658" t="s">
        <v>983</v>
      </c>
      <c r="D13" s="658"/>
    </row>
    <row r="14" spans="1:5" ht="58.5" customHeight="1" thickBot="1">
      <c r="A14" s="663" t="s">
        <v>981</v>
      </c>
      <c r="B14" s="658" t="s">
        <v>760</v>
      </c>
      <c r="C14" s="658" t="s">
        <v>984</v>
      </c>
      <c r="D14" s="658"/>
    </row>
    <row r="15" spans="1:5" ht="177.75" customHeight="1">
      <c r="A15" s="1389" t="s">
        <v>986</v>
      </c>
      <c r="B15" s="1376" t="s">
        <v>763</v>
      </c>
      <c r="C15" s="657" t="s">
        <v>985</v>
      </c>
      <c r="D15" s="657"/>
    </row>
    <row r="16" spans="1:5"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G9" sqref="G9"/>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4" t="s">
        <v>402</v>
      </c>
      <c r="C1" s="1394"/>
      <c r="D1" s="1394"/>
      <c r="E1" s="1395"/>
      <c r="I1" s="1417" t="s">
        <v>2631</v>
      </c>
      <c r="J1" s="1446"/>
      <c r="K1" s="1446"/>
      <c r="L1" s="1446"/>
      <c r="M1" s="1446"/>
      <c r="R1" s="1223" t="s">
        <v>2794</v>
      </c>
      <c r="S1" s="1224"/>
      <c r="T1" s="1224"/>
      <c r="U1" s="1224"/>
      <c r="V1" s="1224"/>
      <c r="W1" s="1224"/>
    </row>
    <row r="2" spans="1:27" ht="18" customHeight="1" thickBot="1">
      <c r="A2" s="1197" t="s">
        <v>991</v>
      </c>
      <c r="B2" s="233"/>
      <c r="C2" s="233"/>
      <c r="D2" s="233"/>
      <c r="E2" s="234"/>
      <c r="I2" s="1609" t="s">
        <v>2632</v>
      </c>
      <c r="J2" s="1610"/>
      <c r="K2" s="1610"/>
      <c r="L2" s="1610"/>
      <c r="M2" s="1225">
        <f>+C7</f>
        <v>43100</v>
      </c>
      <c r="R2" s="1224"/>
      <c r="S2" s="1224"/>
      <c r="T2" s="1224"/>
      <c r="U2" s="1224"/>
      <c r="V2" s="1224"/>
      <c r="W2" s="1224"/>
    </row>
    <row r="3" spans="1:27" ht="51.75" customHeight="1" thickBot="1">
      <c r="A3" s="1619"/>
      <c r="B3" s="1620"/>
      <c r="C3" s="1620"/>
      <c r="D3" s="1620"/>
      <c r="E3" s="344"/>
      <c r="I3" s="1611" t="s">
        <v>2633</v>
      </c>
      <c r="J3" s="1612"/>
      <c r="K3" s="1613"/>
      <c r="L3" s="1226" t="s">
        <v>371</v>
      </c>
      <c r="M3" s="1617" t="s">
        <v>2634</v>
      </c>
      <c r="R3" s="1223" t="s">
        <v>2635</v>
      </c>
      <c r="S3" s="1224"/>
      <c r="T3" s="1224"/>
      <c r="U3" s="1224"/>
      <c r="V3" s="1224"/>
      <c r="W3" s="1224"/>
    </row>
    <row r="4" spans="1:27" s="665" customFormat="1" ht="27.75" customHeight="1" thickBot="1">
      <c r="A4" s="1629" t="s">
        <v>597</v>
      </c>
      <c r="B4" s="1630"/>
      <c r="C4" s="1630"/>
      <c r="D4" s="1630"/>
      <c r="E4" s="1631"/>
      <c r="I4" s="1614"/>
      <c r="J4" s="1615"/>
      <c r="K4" s="1616"/>
      <c r="L4" s="1227" t="s">
        <v>2767</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22000</v>
      </c>
      <c r="M5" s="1230" t="s">
        <v>2636</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2637</v>
      </c>
      <c r="S6" s="1224"/>
      <c r="T6" s="1224"/>
      <c r="U6" s="1224"/>
      <c r="V6" s="1224"/>
      <c r="W6" s="1224"/>
    </row>
    <row r="7" spans="1:27" ht="15.75" customHeight="1" thickBot="1">
      <c r="A7" s="144" t="s">
        <v>572</v>
      </c>
      <c r="B7" s="142"/>
      <c r="C7" s="1215">
        <f>+Obsah!$D$4</f>
        <v>43100</v>
      </c>
      <c r="D7" s="1206"/>
      <c r="E7" s="143"/>
      <c r="I7" s="1228"/>
      <c r="J7" s="1588" t="s">
        <v>108</v>
      </c>
      <c r="K7" s="1588"/>
      <c r="L7" s="1229"/>
      <c r="M7" s="1230" t="s">
        <v>107</v>
      </c>
      <c r="R7" s="1598" t="s">
        <v>2638</v>
      </c>
      <c r="S7" s="1598" t="s">
        <v>2639</v>
      </c>
      <c r="T7" s="1598" t="s">
        <v>2640</v>
      </c>
      <c r="U7" s="1595" t="s">
        <v>2641</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2642</v>
      </c>
      <c r="V8" s="1231" t="s">
        <v>2643</v>
      </c>
      <c r="W8" s="1231" t="s">
        <v>2644</v>
      </c>
    </row>
    <row r="9" spans="1:27" ht="26.25" customHeight="1" thickBot="1">
      <c r="A9" s="1624"/>
      <c r="B9" s="1625"/>
      <c r="C9" s="1625"/>
      <c r="D9" s="1626"/>
      <c r="E9" s="1628"/>
      <c r="I9" s="1228">
        <v>2</v>
      </c>
      <c r="J9" s="1588" t="s">
        <v>110</v>
      </c>
      <c r="K9" s="1588"/>
      <c r="L9" s="1229">
        <f>+U67/1000</f>
        <v>42674.525000000001</v>
      </c>
      <c r="M9" s="1230" t="s">
        <v>111</v>
      </c>
      <c r="R9" s="1232" t="s">
        <v>2645</v>
      </c>
      <c r="S9" s="1232" t="s">
        <v>2646</v>
      </c>
      <c r="T9" s="1232">
        <v>1</v>
      </c>
      <c r="U9" s="1232">
        <v>31715</v>
      </c>
      <c r="V9" s="1232">
        <v>0</v>
      </c>
      <c r="W9" s="1232">
        <v>31715</v>
      </c>
    </row>
    <row r="10" spans="1:27" ht="13.5" customHeight="1">
      <c r="A10" s="1606" t="s">
        <v>362</v>
      </c>
      <c r="B10" s="1607"/>
      <c r="C10" s="1607"/>
      <c r="D10" s="1607"/>
      <c r="E10" s="1608"/>
      <c r="I10" s="1228">
        <v>3</v>
      </c>
      <c r="J10" s="1588" t="s">
        <v>112</v>
      </c>
      <c r="K10" s="1588"/>
      <c r="L10" s="1229">
        <f>+U58/1000</f>
        <v>4184</v>
      </c>
      <c r="M10" s="1230" t="s">
        <v>113</v>
      </c>
      <c r="R10" s="1232" t="s">
        <v>2647</v>
      </c>
      <c r="S10" s="1232" t="s">
        <v>2648</v>
      </c>
      <c r="T10" s="1232">
        <v>2</v>
      </c>
      <c r="U10" s="1232">
        <v>0</v>
      </c>
      <c r="V10" s="1232">
        <v>0</v>
      </c>
      <c r="W10" s="1232">
        <v>0</v>
      </c>
    </row>
    <row r="11" spans="1:27" ht="39" customHeight="1">
      <c r="A11" s="1600" t="s">
        <v>363</v>
      </c>
      <c r="B11" s="1601"/>
      <c r="C11" s="1601"/>
      <c r="D11" s="1601"/>
      <c r="E11" s="1602"/>
      <c r="I11" s="1228" t="s">
        <v>99</v>
      </c>
      <c r="J11" s="1588" t="s">
        <v>350</v>
      </c>
      <c r="K11" s="1588"/>
      <c r="L11" s="1233"/>
      <c r="M11" s="1230" t="s">
        <v>113</v>
      </c>
      <c r="R11" s="1232"/>
      <c r="S11" s="1232" t="s">
        <v>2649</v>
      </c>
      <c r="T11" s="1232">
        <v>3</v>
      </c>
      <c r="U11" s="1232">
        <v>0</v>
      </c>
      <c r="V11" s="1232">
        <v>0</v>
      </c>
      <c r="W11" s="1232">
        <v>0</v>
      </c>
    </row>
    <row r="12" spans="1:27" ht="26.25" customHeight="1">
      <c r="A12" s="1600" t="s">
        <v>364</v>
      </c>
      <c r="B12" s="1601"/>
      <c r="C12" s="1601"/>
      <c r="D12" s="1601"/>
      <c r="E12" s="1602"/>
      <c r="I12" s="1228">
        <v>4</v>
      </c>
      <c r="J12" s="1588" t="s">
        <v>114</v>
      </c>
      <c r="K12" s="1588"/>
      <c r="L12" s="1229"/>
      <c r="M12" s="1230" t="s">
        <v>115</v>
      </c>
      <c r="R12" s="1232"/>
      <c r="S12" s="1232" t="s">
        <v>2650</v>
      </c>
      <c r="T12" s="1232">
        <v>4</v>
      </c>
      <c r="U12" s="1232">
        <v>0</v>
      </c>
      <c r="V12" s="1232">
        <v>0</v>
      </c>
      <c r="W12" s="1232">
        <v>0</v>
      </c>
    </row>
    <row r="13" spans="1:27" ht="69" customHeight="1">
      <c r="A13" s="1600" t="s">
        <v>365</v>
      </c>
      <c r="B13" s="1601"/>
      <c r="C13" s="1601"/>
      <c r="D13" s="1601"/>
      <c r="E13" s="1602"/>
      <c r="I13" s="1228">
        <v>5</v>
      </c>
      <c r="J13" s="1588" t="s">
        <v>116</v>
      </c>
      <c r="K13" s="1588"/>
      <c r="L13" s="1229"/>
      <c r="M13" s="1230" t="s">
        <v>2651</v>
      </c>
      <c r="R13" s="1232" t="s">
        <v>2652</v>
      </c>
      <c r="S13" s="1232" t="s">
        <v>2653</v>
      </c>
      <c r="T13" s="1232">
        <v>5</v>
      </c>
      <c r="U13" s="1232">
        <v>431462800</v>
      </c>
      <c r="V13" s="1232">
        <v>0</v>
      </c>
      <c r="W13" s="1232">
        <v>431462800</v>
      </c>
    </row>
    <row r="14" spans="1:27" ht="26.25" customHeight="1">
      <c r="A14" s="1600" t="s">
        <v>366</v>
      </c>
      <c r="B14" s="1601"/>
      <c r="C14" s="1601"/>
      <c r="D14" s="1601"/>
      <c r="E14" s="1602"/>
      <c r="I14" s="1228" t="s">
        <v>100</v>
      </c>
      <c r="J14" s="1588" t="s">
        <v>118</v>
      </c>
      <c r="K14" s="1588"/>
      <c r="L14" s="1229"/>
      <c r="M14" s="1230" t="s">
        <v>119</v>
      </c>
      <c r="R14" s="1232"/>
      <c r="S14" s="1232" t="s">
        <v>2649</v>
      </c>
      <c r="T14" s="1232">
        <v>6</v>
      </c>
      <c r="U14" s="1232">
        <v>410462800</v>
      </c>
      <c r="V14" s="1232">
        <v>0</v>
      </c>
      <c r="W14" s="1232">
        <v>410462800</v>
      </c>
    </row>
    <row r="15" spans="1:27" ht="39" customHeight="1">
      <c r="A15" s="1600" t="s">
        <v>367</v>
      </c>
      <c r="B15" s="1601"/>
      <c r="C15" s="1601"/>
      <c r="D15" s="1601"/>
      <c r="E15" s="1602"/>
      <c r="I15" s="1228">
        <v>6</v>
      </c>
      <c r="J15" s="1589" t="s">
        <v>120</v>
      </c>
      <c r="K15" s="1589"/>
      <c r="L15" s="1234">
        <f>SUM(L9:L14,L5)</f>
        <v>68858.524999999994</v>
      </c>
      <c r="M15" s="1230" t="s">
        <v>2654</v>
      </c>
      <c r="R15" s="1232"/>
      <c r="S15" s="1232" t="s">
        <v>2650</v>
      </c>
      <c r="T15" s="1232">
        <v>7</v>
      </c>
      <c r="U15" s="1232">
        <v>21000000</v>
      </c>
      <c r="V15" s="1232">
        <v>0</v>
      </c>
      <c r="W15" s="1232">
        <v>21000000</v>
      </c>
    </row>
    <row r="16" spans="1:27" ht="46.5" customHeight="1">
      <c r="A16" s="1600" t="s">
        <v>368</v>
      </c>
      <c r="B16" s="1601"/>
      <c r="C16" s="1601"/>
      <c r="D16" s="1601"/>
      <c r="E16" s="1602"/>
      <c r="I16" s="1592" t="s">
        <v>122</v>
      </c>
      <c r="J16" s="1593"/>
      <c r="K16" s="1593"/>
      <c r="L16" s="1593"/>
      <c r="M16" s="1593"/>
      <c r="R16" s="1232" t="s">
        <v>2655</v>
      </c>
      <c r="S16" s="1232" t="s">
        <v>2656</v>
      </c>
      <c r="T16" s="1232">
        <v>8</v>
      </c>
      <c r="U16" s="1232">
        <v>0</v>
      </c>
      <c r="V16" s="1232">
        <v>0</v>
      </c>
      <c r="W16" s="1232">
        <v>0</v>
      </c>
    </row>
    <row r="17" spans="1:23" ht="26.25" customHeight="1" thickBot="1">
      <c r="A17" s="1603" t="s">
        <v>369</v>
      </c>
      <c r="B17" s="1604"/>
      <c r="C17" s="1604"/>
      <c r="D17" s="1604"/>
      <c r="E17" s="1605"/>
      <c r="I17" s="1228">
        <v>7</v>
      </c>
      <c r="J17" s="1638" t="s">
        <v>123</v>
      </c>
      <c r="K17" s="1638"/>
      <c r="L17" s="1233"/>
      <c r="M17" s="1230" t="s">
        <v>124</v>
      </c>
      <c r="R17" s="1232"/>
      <c r="S17" s="1232" t="s">
        <v>2649</v>
      </c>
      <c r="T17" s="1232">
        <v>9</v>
      </c>
      <c r="U17" s="1232">
        <v>0</v>
      </c>
      <c r="V17" s="1232">
        <v>0</v>
      </c>
      <c r="W17" s="1232">
        <v>0</v>
      </c>
    </row>
    <row r="18" spans="1:23" ht="51.75" customHeight="1">
      <c r="A18" s="31"/>
      <c r="B18" s="32"/>
      <c r="C18" s="32"/>
      <c r="D18" s="32"/>
      <c r="E18" s="222"/>
      <c r="I18" s="1228">
        <v>8</v>
      </c>
      <c r="J18" s="1588" t="s">
        <v>125</v>
      </c>
      <c r="K18" s="1588"/>
      <c r="L18" s="1229">
        <f>-W27/1000</f>
        <v>-677.76800000000003</v>
      </c>
      <c r="M18" s="1230" t="s">
        <v>126</v>
      </c>
      <c r="R18" s="1232"/>
      <c r="S18" s="1232" t="s">
        <v>2650</v>
      </c>
      <c r="T18" s="1232">
        <v>10</v>
      </c>
      <c r="U18" s="1232">
        <v>0</v>
      </c>
      <c r="V18" s="1232">
        <v>0</v>
      </c>
      <c r="W18" s="1232">
        <v>0</v>
      </c>
    </row>
    <row r="19" spans="1:23" ht="35.25" customHeight="1">
      <c r="A19" s="31"/>
      <c r="B19" s="32"/>
      <c r="C19" s="32"/>
      <c r="D19" s="32"/>
      <c r="E19" s="222"/>
      <c r="I19" s="1228">
        <v>9</v>
      </c>
      <c r="J19" s="1588" t="s">
        <v>127</v>
      </c>
      <c r="K19" s="1588"/>
      <c r="L19" s="1229"/>
      <c r="M19" s="1230"/>
      <c r="R19" s="1232" t="s">
        <v>2657</v>
      </c>
      <c r="S19" s="1232" t="s">
        <v>387</v>
      </c>
      <c r="T19" s="1232">
        <v>11</v>
      </c>
      <c r="U19" s="1232">
        <v>0</v>
      </c>
      <c r="V19" s="1232">
        <v>0</v>
      </c>
      <c r="W19" s="1232">
        <v>0</v>
      </c>
    </row>
    <row r="20" spans="1:23" ht="51.75" customHeight="1">
      <c r="A20" s="31"/>
      <c r="B20" s="32"/>
      <c r="C20" s="32"/>
      <c r="D20" s="32"/>
      <c r="E20" s="222"/>
      <c r="I20" s="1228">
        <v>10</v>
      </c>
      <c r="J20" s="1588" t="s">
        <v>128</v>
      </c>
      <c r="K20" s="1588"/>
      <c r="L20" s="1229"/>
      <c r="M20" s="1230" t="s">
        <v>129</v>
      </c>
      <c r="R20" s="1232"/>
      <c r="S20" s="1232" t="s">
        <v>2658</v>
      </c>
      <c r="T20" s="1232">
        <v>12</v>
      </c>
      <c r="U20" s="1232">
        <v>0</v>
      </c>
      <c r="V20" s="1232">
        <v>0</v>
      </c>
      <c r="W20" s="1232">
        <v>0</v>
      </c>
    </row>
    <row r="21" spans="1:23" ht="39" customHeight="1">
      <c r="A21" s="31"/>
      <c r="B21" s="32"/>
      <c r="C21" s="32"/>
      <c r="D21" s="32"/>
      <c r="E21" s="222"/>
      <c r="I21" s="1228">
        <v>11</v>
      </c>
      <c r="J21" s="1588" t="s">
        <v>130</v>
      </c>
      <c r="K21" s="1588"/>
      <c r="L21" s="1229"/>
      <c r="M21" s="1230" t="s">
        <v>131</v>
      </c>
      <c r="R21" s="1232"/>
      <c r="S21" s="1232" t="s">
        <v>2659</v>
      </c>
      <c r="T21" s="1232">
        <v>13</v>
      </c>
      <c r="U21" s="1232">
        <v>0</v>
      </c>
      <c r="V21" s="1232">
        <v>0</v>
      </c>
      <c r="W21" s="1232">
        <v>0</v>
      </c>
    </row>
    <row r="22" spans="1:23" ht="64.5" customHeight="1">
      <c r="A22" s="31"/>
      <c r="B22" s="32"/>
      <c r="C22" s="32"/>
      <c r="D22" s="32"/>
      <c r="E22" s="222"/>
      <c r="I22" s="1228">
        <v>12</v>
      </c>
      <c r="J22" s="1588" t="s">
        <v>132</v>
      </c>
      <c r="K22" s="1588"/>
      <c r="L22" s="1229"/>
      <c r="M22" s="1230" t="s">
        <v>133</v>
      </c>
      <c r="R22" s="1232" t="s">
        <v>2660</v>
      </c>
      <c r="S22" s="1232" t="s">
        <v>2661</v>
      </c>
      <c r="T22" s="1232">
        <v>14</v>
      </c>
      <c r="U22" s="1232">
        <v>1000</v>
      </c>
      <c r="V22" s="1232">
        <v>0</v>
      </c>
      <c r="W22" s="1232">
        <v>1000</v>
      </c>
    </row>
    <row r="23" spans="1:23" ht="35.25" customHeight="1">
      <c r="A23" s="31"/>
      <c r="B23" s="32"/>
      <c r="C23" s="32"/>
      <c r="D23" s="32"/>
      <c r="E23" s="222"/>
      <c r="I23" s="1228">
        <v>13</v>
      </c>
      <c r="J23" s="1588" t="s">
        <v>134</v>
      </c>
      <c r="K23" s="1588"/>
      <c r="L23" s="1229"/>
      <c r="M23" s="1202" t="s">
        <v>135</v>
      </c>
      <c r="R23" s="1232" t="s">
        <v>2662</v>
      </c>
      <c r="S23" s="1232" t="s">
        <v>2663</v>
      </c>
      <c r="T23" s="1232">
        <v>15</v>
      </c>
      <c r="U23" s="1232">
        <v>0</v>
      </c>
      <c r="V23" s="1232">
        <v>0</v>
      </c>
      <c r="W23" s="1232">
        <v>0</v>
      </c>
    </row>
    <row r="24" spans="1:23" ht="39" customHeight="1">
      <c r="A24" s="31"/>
      <c r="B24" s="32"/>
      <c r="C24" s="32"/>
      <c r="D24" s="32"/>
      <c r="E24" s="222"/>
      <c r="I24" s="1228">
        <v>14</v>
      </c>
      <c r="J24" s="1588" t="s">
        <v>136</v>
      </c>
      <c r="K24" s="1588"/>
      <c r="L24" s="1229"/>
      <c r="M24" s="1230" t="s">
        <v>137</v>
      </c>
      <c r="R24" s="1232"/>
      <c r="S24" s="1232" t="s">
        <v>2664</v>
      </c>
      <c r="T24" s="1232">
        <v>16</v>
      </c>
      <c r="U24" s="1232">
        <v>0</v>
      </c>
      <c r="V24" s="1232">
        <v>0</v>
      </c>
      <c r="W24" s="1232">
        <v>0</v>
      </c>
    </row>
    <row r="25" spans="1:23" ht="51.75" customHeight="1">
      <c r="A25" s="31"/>
      <c r="B25" s="32"/>
      <c r="C25" s="32"/>
      <c r="D25" s="32"/>
      <c r="E25" s="222"/>
      <c r="I25" s="1228">
        <v>15</v>
      </c>
      <c r="J25" s="1588" t="s">
        <v>2665</v>
      </c>
      <c r="K25" s="1588"/>
      <c r="L25" s="1229"/>
      <c r="M25" s="1230" t="s">
        <v>138</v>
      </c>
      <c r="R25" s="1232" t="s">
        <v>2666</v>
      </c>
      <c r="S25" s="1232" t="s">
        <v>2667</v>
      </c>
      <c r="T25" s="1232">
        <v>17</v>
      </c>
      <c r="U25" s="1232">
        <v>0</v>
      </c>
      <c r="V25" s="1232">
        <v>0</v>
      </c>
      <c r="W25" s="1232">
        <v>0</v>
      </c>
    </row>
    <row r="26" spans="1:23" ht="51.75" customHeight="1">
      <c r="A26" s="31"/>
      <c r="B26" s="32"/>
      <c r="C26" s="32"/>
      <c r="D26" s="32"/>
      <c r="E26" s="222"/>
      <c r="I26" s="1228">
        <v>16</v>
      </c>
      <c r="J26" s="1588" t="s">
        <v>139</v>
      </c>
      <c r="K26" s="1588"/>
      <c r="L26" s="1229"/>
      <c r="M26" s="1230" t="s">
        <v>140</v>
      </c>
      <c r="R26" s="1232"/>
      <c r="S26" s="1232" t="s">
        <v>2664</v>
      </c>
      <c r="T26" s="1232">
        <v>18</v>
      </c>
      <c r="U26" s="1232">
        <v>0</v>
      </c>
      <c r="V26" s="1232">
        <v>0</v>
      </c>
      <c r="W26" s="1232">
        <v>0</v>
      </c>
    </row>
    <row r="27" spans="1:23" ht="51.75" customHeight="1">
      <c r="A27" s="31"/>
      <c r="B27" s="32"/>
      <c r="C27" s="32"/>
      <c r="D27" s="32"/>
      <c r="E27" s="222"/>
      <c r="I27" s="1228">
        <v>17</v>
      </c>
      <c r="J27" s="1588" t="s">
        <v>2668</v>
      </c>
      <c r="K27" s="1588"/>
      <c r="L27" s="1229"/>
      <c r="M27" s="1230" t="s">
        <v>142</v>
      </c>
      <c r="R27" s="1232" t="s">
        <v>2669</v>
      </c>
      <c r="S27" s="1235" t="s">
        <v>2670</v>
      </c>
      <c r="T27" s="1235">
        <v>19</v>
      </c>
      <c r="U27" s="1235">
        <v>8425515</v>
      </c>
      <c r="V27" s="1235">
        <v>-7747746</v>
      </c>
      <c r="W27" s="1235">
        <v>677768</v>
      </c>
    </row>
    <row r="28" spans="1:23" ht="115.5" customHeight="1">
      <c r="A28" s="31"/>
      <c r="B28" s="32"/>
      <c r="C28" s="32"/>
      <c r="D28" s="32"/>
      <c r="E28" s="222"/>
      <c r="I28" s="1228">
        <v>18</v>
      </c>
      <c r="J28" s="1588" t="s">
        <v>2671</v>
      </c>
      <c r="K28" s="1588"/>
      <c r="L28" s="1229"/>
      <c r="M28" s="1230" t="s">
        <v>144</v>
      </c>
      <c r="R28" s="1232"/>
      <c r="S28" s="1232" t="s">
        <v>2672</v>
      </c>
      <c r="T28" s="1232">
        <v>20</v>
      </c>
      <c r="U28" s="1232">
        <v>0</v>
      </c>
      <c r="V28" s="1232">
        <v>0</v>
      </c>
      <c r="W28" s="1232">
        <v>0</v>
      </c>
    </row>
    <row r="29" spans="1:23" ht="153.75" customHeight="1">
      <c r="A29" s="31"/>
      <c r="B29" s="32"/>
      <c r="C29" s="32"/>
      <c r="D29" s="32"/>
      <c r="E29" s="222"/>
      <c r="I29" s="1228">
        <v>19</v>
      </c>
      <c r="J29" s="1588" t="s">
        <v>145</v>
      </c>
      <c r="K29" s="1588"/>
      <c r="L29" s="1229">
        <v>-21000</v>
      </c>
      <c r="M29" s="1230" t="s">
        <v>146</v>
      </c>
      <c r="R29" s="1232"/>
      <c r="S29" s="1232" t="s">
        <v>2673</v>
      </c>
      <c r="T29" s="1232">
        <v>21</v>
      </c>
      <c r="U29" s="1232">
        <v>0</v>
      </c>
      <c r="V29" s="1232">
        <v>0</v>
      </c>
      <c r="W29" s="1232">
        <v>0</v>
      </c>
    </row>
    <row r="30" spans="1:23" ht="35.25" customHeight="1">
      <c r="A30" s="31"/>
      <c r="B30" s="32"/>
      <c r="C30" s="32"/>
      <c r="D30" s="32"/>
      <c r="E30" s="222"/>
      <c r="I30" s="1228">
        <v>20</v>
      </c>
      <c r="J30" s="1588" t="s">
        <v>127</v>
      </c>
      <c r="K30" s="1588"/>
      <c r="L30" s="1229"/>
      <c r="M30" s="1230"/>
      <c r="R30" s="1232" t="s">
        <v>2674</v>
      </c>
      <c r="S30" s="1232" t="s">
        <v>2675</v>
      </c>
      <c r="T30" s="1232">
        <v>22</v>
      </c>
      <c r="U30" s="1232">
        <v>5052670</v>
      </c>
      <c r="V30" s="1232">
        <v>-3527615</v>
      </c>
      <c r="W30" s="1232">
        <v>1525055</v>
      </c>
    </row>
    <row r="31" spans="1:23" ht="57.75" customHeight="1">
      <c r="A31" s="31"/>
      <c r="B31" s="32"/>
      <c r="C31" s="32"/>
      <c r="D31" s="32"/>
      <c r="E31" s="222"/>
      <c r="I31" s="1228" t="s">
        <v>17</v>
      </c>
      <c r="J31" s="1588" t="s">
        <v>147</v>
      </c>
      <c r="K31" s="1588"/>
      <c r="L31" s="1229"/>
      <c r="M31" s="1230" t="s">
        <v>148</v>
      </c>
      <c r="R31" s="1232"/>
      <c r="S31" s="1232" t="s">
        <v>2676</v>
      </c>
      <c r="T31" s="1232">
        <v>23</v>
      </c>
      <c r="U31" s="1232">
        <v>0</v>
      </c>
      <c r="V31" s="1232">
        <v>0</v>
      </c>
      <c r="W31" s="1232">
        <v>0</v>
      </c>
    </row>
    <row r="32" spans="1:23" ht="77.25" customHeight="1">
      <c r="A32" s="31"/>
      <c r="B32" s="32"/>
      <c r="C32" s="32"/>
      <c r="D32" s="32"/>
      <c r="E32" s="222"/>
      <c r="I32" s="1228" t="s">
        <v>18</v>
      </c>
      <c r="J32" s="1588" t="s">
        <v>149</v>
      </c>
      <c r="K32" s="1588"/>
      <c r="L32" s="1229"/>
      <c r="M32" s="1230" t="s">
        <v>150</v>
      </c>
      <c r="R32" s="1232" t="s">
        <v>2677</v>
      </c>
      <c r="S32" s="1232" t="s">
        <v>388</v>
      </c>
      <c r="T32" s="1232">
        <v>24</v>
      </c>
      <c r="U32" s="1232">
        <v>24460413</v>
      </c>
      <c r="V32" s="1232">
        <v>0</v>
      </c>
      <c r="W32" s="1232">
        <v>24460413</v>
      </c>
    </row>
    <row r="33" spans="1:23" ht="141" customHeight="1">
      <c r="A33" s="31"/>
      <c r="B33" s="32"/>
      <c r="C33" s="32"/>
      <c r="D33" s="32"/>
      <c r="E33" s="222"/>
      <c r="I33" s="1228" t="s">
        <v>101</v>
      </c>
      <c r="J33" s="1588" t="s">
        <v>151</v>
      </c>
      <c r="K33" s="1588"/>
      <c r="L33" s="1229"/>
      <c r="M33" s="1230" t="s">
        <v>2678</v>
      </c>
      <c r="R33" s="1232" t="s">
        <v>2679</v>
      </c>
      <c r="S33" s="1232" t="s">
        <v>2680</v>
      </c>
      <c r="T33" s="1232">
        <v>25</v>
      </c>
      <c r="U33" s="1232">
        <v>0</v>
      </c>
      <c r="V33" s="1232">
        <v>0</v>
      </c>
      <c r="W33" s="1232">
        <v>0</v>
      </c>
    </row>
    <row r="34" spans="1:23" ht="77.25" customHeight="1">
      <c r="A34" s="31"/>
      <c r="B34" s="32"/>
      <c r="C34" s="32"/>
      <c r="D34" s="32"/>
      <c r="E34" s="222"/>
      <c r="I34" s="1228" t="s">
        <v>102</v>
      </c>
      <c r="J34" s="1588" t="s">
        <v>153</v>
      </c>
      <c r="K34" s="1588"/>
      <c r="L34" s="1229"/>
      <c r="M34" s="1230" t="s">
        <v>154</v>
      </c>
      <c r="R34" s="1232" t="s">
        <v>2681</v>
      </c>
      <c r="S34" s="1232" t="s">
        <v>2682</v>
      </c>
      <c r="T34" s="1232">
        <v>26</v>
      </c>
      <c r="U34" s="1232">
        <v>458532</v>
      </c>
      <c r="V34" s="1232">
        <v>0</v>
      </c>
      <c r="W34" s="1232">
        <v>458532</v>
      </c>
    </row>
    <row r="35" spans="1:23" ht="90" customHeight="1">
      <c r="A35" s="31"/>
      <c r="B35" s="32"/>
      <c r="C35" s="32"/>
      <c r="D35" s="32"/>
      <c r="E35" s="222"/>
      <c r="I35" s="1228">
        <v>21</v>
      </c>
      <c r="J35" s="1588" t="s">
        <v>2683</v>
      </c>
      <c r="K35" s="1588"/>
      <c r="L35" s="1229"/>
      <c r="M35" s="1230" t="s">
        <v>156</v>
      </c>
      <c r="R35" s="1232"/>
      <c r="S35" s="1232" t="s">
        <v>2684</v>
      </c>
      <c r="T35" s="1232">
        <v>27</v>
      </c>
      <c r="U35" s="1232">
        <v>469892644</v>
      </c>
      <c r="V35" s="1232">
        <v>-11275361</v>
      </c>
      <c r="W35" s="1232">
        <v>458617283</v>
      </c>
    </row>
    <row r="36" spans="1:23" ht="45.75" customHeight="1">
      <c r="A36" s="31"/>
      <c r="B36" s="32"/>
      <c r="C36" s="32"/>
      <c r="D36" s="32"/>
      <c r="E36" s="222"/>
      <c r="I36" s="1228">
        <v>22</v>
      </c>
      <c r="J36" s="1588" t="s">
        <v>157</v>
      </c>
      <c r="K36" s="1588"/>
      <c r="L36" s="1229"/>
      <c r="M36" s="1230" t="s">
        <v>158</v>
      </c>
      <c r="R36" s="1231" t="s">
        <v>2638</v>
      </c>
      <c r="S36" s="1231" t="s">
        <v>2685</v>
      </c>
      <c r="T36" s="1231" t="s">
        <v>2640</v>
      </c>
      <c r="U36" s="1231" t="s">
        <v>2686</v>
      </c>
      <c r="W36" s="1224"/>
    </row>
    <row r="37" spans="1:23" ht="77.25" customHeight="1">
      <c r="A37" s="31"/>
      <c r="B37" s="32"/>
      <c r="C37" s="32"/>
      <c r="D37" s="32"/>
      <c r="E37" s="222"/>
      <c r="I37" s="1228">
        <v>23</v>
      </c>
      <c r="J37" s="1594" t="s">
        <v>159</v>
      </c>
      <c r="K37" s="1594"/>
      <c r="L37" s="1236"/>
      <c r="M37" s="1230" t="s">
        <v>160</v>
      </c>
      <c r="R37" s="1232" t="s">
        <v>2645</v>
      </c>
      <c r="S37" s="1232" t="s">
        <v>2687</v>
      </c>
      <c r="T37" s="1232">
        <v>101</v>
      </c>
      <c r="U37" s="1232">
        <v>10606774</v>
      </c>
      <c r="W37" s="1224"/>
    </row>
    <row r="38" spans="1:23" ht="24" customHeight="1">
      <c r="A38" s="31"/>
      <c r="B38" s="32"/>
      <c r="C38" s="32"/>
      <c r="D38" s="32"/>
      <c r="E38" s="222"/>
      <c r="I38" s="1228">
        <v>24</v>
      </c>
      <c r="J38" s="1588" t="s">
        <v>127</v>
      </c>
      <c r="K38" s="1588"/>
      <c r="L38" s="1229"/>
      <c r="M38" s="1230"/>
      <c r="R38" s="1232"/>
      <c r="S38" s="1232" t="s">
        <v>2649</v>
      </c>
      <c r="T38" s="1232">
        <v>102</v>
      </c>
      <c r="U38" s="1232">
        <v>5013514</v>
      </c>
      <c r="W38" s="1224"/>
    </row>
    <row r="39" spans="1:23" ht="90" customHeight="1" thickBot="1">
      <c r="A39" s="31"/>
      <c r="B39" s="32"/>
      <c r="C39" s="32"/>
      <c r="D39" s="32"/>
      <c r="E39" s="223"/>
      <c r="I39" s="1228">
        <v>25</v>
      </c>
      <c r="J39" s="1582" t="s">
        <v>161</v>
      </c>
      <c r="K39" s="1583"/>
      <c r="L39" s="1229"/>
      <c r="M39" s="1230" t="s">
        <v>156</v>
      </c>
      <c r="R39" s="1232"/>
      <c r="S39" s="1232" t="s">
        <v>2688</v>
      </c>
      <c r="T39" s="1232">
        <v>103</v>
      </c>
      <c r="U39" s="1232">
        <v>5593260</v>
      </c>
      <c r="W39" s="1224"/>
    </row>
    <row r="40" spans="1:23" ht="63" customHeight="1">
      <c r="I40" s="1228" t="s">
        <v>162</v>
      </c>
      <c r="J40" s="1588" t="s">
        <v>164</v>
      </c>
      <c r="K40" s="1588"/>
      <c r="L40" s="1229"/>
      <c r="M40" s="1230" t="s">
        <v>165</v>
      </c>
      <c r="R40" s="1232" t="s">
        <v>2647</v>
      </c>
      <c r="S40" s="1232" t="s">
        <v>2689</v>
      </c>
      <c r="T40" s="1232">
        <v>104</v>
      </c>
      <c r="U40" s="1232">
        <v>331355381</v>
      </c>
      <c r="W40" s="1224"/>
    </row>
    <row r="41" spans="1:23" ht="43.5" customHeight="1">
      <c r="I41" s="1228" t="s">
        <v>163</v>
      </c>
      <c r="J41" s="1588" t="s">
        <v>166</v>
      </c>
      <c r="K41" s="1588"/>
      <c r="L41" s="1229"/>
      <c r="M41" s="1230" t="s">
        <v>167</v>
      </c>
      <c r="R41" s="1232"/>
      <c r="S41" s="1232" t="s">
        <v>2649</v>
      </c>
      <c r="T41" s="1232">
        <v>105</v>
      </c>
      <c r="U41" s="1232">
        <v>331355381</v>
      </c>
      <c r="W41" s="1224"/>
    </row>
    <row r="42" spans="1:23" ht="128.25" customHeight="1">
      <c r="I42" s="752">
        <v>26</v>
      </c>
      <c r="J42" s="1588" t="s">
        <v>2690</v>
      </c>
      <c r="K42" s="1588"/>
      <c r="L42" s="1229"/>
      <c r="M42" s="9"/>
      <c r="R42" s="1232"/>
      <c r="S42" s="1232" t="s">
        <v>2688</v>
      </c>
      <c r="T42" s="1232">
        <v>106</v>
      </c>
      <c r="U42" s="1232">
        <v>0</v>
      </c>
      <c r="W42" s="1224"/>
    </row>
    <row r="43" spans="1:23" ht="66.75" customHeight="1">
      <c r="I43" s="752" t="s">
        <v>2691</v>
      </c>
      <c r="J43" s="1588" t="s">
        <v>2692</v>
      </c>
      <c r="K43" s="1588"/>
      <c r="L43" s="1229"/>
      <c r="M43" s="1230"/>
      <c r="R43" s="1232" t="s">
        <v>2652</v>
      </c>
      <c r="S43" s="1232" t="s">
        <v>2693</v>
      </c>
      <c r="T43" s="1232">
        <v>107</v>
      </c>
      <c r="U43" s="1232">
        <v>0</v>
      </c>
      <c r="W43" s="1224"/>
    </row>
    <row r="44" spans="1:23" ht="47.25" customHeight="1">
      <c r="I44" s="752"/>
      <c r="J44" s="1588" t="s">
        <v>2694</v>
      </c>
      <c r="K44" s="1588"/>
      <c r="L44" s="1229"/>
      <c r="M44" s="1230" t="s">
        <v>2695</v>
      </c>
      <c r="R44" s="1232"/>
      <c r="S44" s="1232" t="s">
        <v>2696</v>
      </c>
      <c r="T44" s="1232">
        <v>108</v>
      </c>
      <c r="U44" s="1232">
        <v>0</v>
      </c>
      <c r="W44" s="1224"/>
    </row>
    <row r="45" spans="1:23" ht="75.75" customHeight="1">
      <c r="I45" s="752"/>
      <c r="J45" s="1588" t="s">
        <v>2697</v>
      </c>
      <c r="K45" s="1588"/>
      <c r="L45" s="1229"/>
      <c r="M45" s="1230" t="s">
        <v>2695</v>
      </c>
      <c r="R45" s="1232"/>
      <c r="S45" s="1232" t="s">
        <v>2698</v>
      </c>
      <c r="T45" s="1232">
        <v>109</v>
      </c>
      <c r="U45" s="1232">
        <v>0</v>
      </c>
      <c r="W45" s="1224"/>
    </row>
    <row r="46" spans="1:23" ht="40.5" customHeight="1">
      <c r="I46" s="752"/>
      <c r="J46" s="1588" t="s">
        <v>2699</v>
      </c>
      <c r="K46" s="1588"/>
      <c r="L46" s="1229"/>
      <c r="M46" s="1230" t="s">
        <v>2700</v>
      </c>
      <c r="R46" s="1232" t="s">
        <v>2655</v>
      </c>
      <c r="S46" s="1232" t="s">
        <v>2701</v>
      </c>
      <c r="T46" s="1232">
        <v>110</v>
      </c>
      <c r="U46" s="1232">
        <v>28279906</v>
      </c>
      <c r="W46" s="1224"/>
    </row>
    <row r="47" spans="1:23" ht="32.25" customHeight="1">
      <c r="I47" s="752"/>
      <c r="J47" s="1588" t="s">
        <v>2702</v>
      </c>
      <c r="K47" s="1588"/>
      <c r="L47" s="1229"/>
      <c r="M47" s="1230" t="s">
        <v>2700</v>
      </c>
      <c r="R47" s="1232" t="s">
        <v>2657</v>
      </c>
      <c r="S47" s="1232" t="s">
        <v>2703</v>
      </c>
      <c r="T47" s="1232">
        <v>111</v>
      </c>
      <c r="U47" s="1232">
        <v>301131</v>
      </c>
      <c r="W47" s="1224"/>
    </row>
    <row r="48" spans="1:23" ht="25.5" customHeight="1">
      <c r="I48" s="752" t="s">
        <v>2704</v>
      </c>
      <c r="J48" s="1588" t="s">
        <v>2705</v>
      </c>
      <c r="K48" s="1588"/>
      <c r="L48" s="1229"/>
      <c r="M48" s="1230" t="s">
        <v>2706</v>
      </c>
      <c r="R48" s="1232" t="s">
        <v>2660</v>
      </c>
      <c r="S48" s="1232" t="s">
        <v>2707</v>
      </c>
      <c r="T48" s="1232">
        <v>112</v>
      </c>
      <c r="U48" s="1232">
        <v>0</v>
      </c>
      <c r="W48" s="1224"/>
    </row>
    <row r="49" spans="9:23">
      <c r="I49" s="752"/>
      <c r="J49" s="1588" t="s">
        <v>2708</v>
      </c>
      <c r="K49" s="1588"/>
      <c r="L49" s="1229"/>
      <c r="M49" s="1230" t="s">
        <v>2706</v>
      </c>
      <c r="R49" s="1232"/>
      <c r="S49" s="1232" t="s">
        <v>2709</v>
      </c>
      <c r="T49" s="1232">
        <v>113</v>
      </c>
      <c r="U49" s="1232">
        <v>0</v>
      </c>
      <c r="W49" s="1224"/>
    </row>
    <row r="50" spans="9:23" ht="38.25" customHeight="1">
      <c r="I50" s="1228">
        <v>27</v>
      </c>
      <c r="J50" s="1588" t="s">
        <v>168</v>
      </c>
      <c r="K50" s="1588"/>
      <c r="L50" s="1229"/>
      <c r="M50" s="1230" t="s">
        <v>169</v>
      </c>
      <c r="R50" s="1232"/>
      <c r="S50" s="1232" t="s">
        <v>2710</v>
      </c>
      <c r="T50" s="1232">
        <v>114</v>
      </c>
      <c r="U50" s="1232">
        <v>0</v>
      </c>
      <c r="W50" s="1224"/>
    </row>
    <row r="51" spans="9:23" ht="63.75" customHeight="1">
      <c r="I51" s="1228">
        <v>28</v>
      </c>
      <c r="J51" s="1589" t="s">
        <v>170</v>
      </c>
      <c r="K51" s="1589"/>
      <c r="L51" s="1234">
        <f>+L18+L29</f>
        <v>-21677.768</v>
      </c>
      <c r="M51" s="1230" t="s">
        <v>171</v>
      </c>
      <c r="R51" s="1232"/>
      <c r="S51" s="1232" t="s">
        <v>2711</v>
      </c>
      <c r="T51" s="1232">
        <v>115</v>
      </c>
      <c r="U51" s="1232">
        <v>0</v>
      </c>
      <c r="W51" s="1224"/>
    </row>
    <row r="52" spans="9:23">
      <c r="I52" s="1228">
        <v>29</v>
      </c>
      <c r="J52" s="1589" t="s">
        <v>172</v>
      </c>
      <c r="K52" s="1589"/>
      <c r="L52" s="1234">
        <f>+L51+L15</f>
        <v>47180.756999999998</v>
      </c>
      <c r="M52" s="1230" t="s">
        <v>173</v>
      </c>
      <c r="R52" s="1232" t="s">
        <v>2662</v>
      </c>
      <c r="S52" s="1232" t="s">
        <v>2712</v>
      </c>
      <c r="T52" s="1232">
        <v>116</v>
      </c>
      <c r="U52" s="1232">
        <v>0</v>
      </c>
      <c r="W52" s="1224"/>
    </row>
    <row r="53" spans="9:23" ht="23.25" customHeight="1">
      <c r="I53" s="1592" t="s">
        <v>174</v>
      </c>
      <c r="J53" s="1593"/>
      <c r="K53" s="1593"/>
      <c r="L53" s="1593"/>
      <c r="M53" s="1593"/>
      <c r="R53" s="1232" t="s">
        <v>2666</v>
      </c>
      <c r="S53" s="1232" t="s">
        <v>2713</v>
      </c>
      <c r="T53" s="1232">
        <v>117</v>
      </c>
      <c r="U53" s="1232">
        <v>22000000</v>
      </c>
      <c r="W53" s="1224"/>
    </row>
    <row r="54" spans="9:23" ht="34.5" customHeight="1">
      <c r="I54" s="1228">
        <v>30</v>
      </c>
      <c r="J54" s="1588" t="s">
        <v>104</v>
      </c>
      <c r="K54" s="1588"/>
      <c r="L54" s="1202"/>
      <c r="M54" s="1230" t="s">
        <v>175</v>
      </c>
      <c r="R54" s="1232"/>
      <c r="S54" s="1235" t="s">
        <v>2714</v>
      </c>
      <c r="T54" s="1235">
        <v>118</v>
      </c>
      <c r="U54" s="1235">
        <v>22000000</v>
      </c>
      <c r="W54" s="1224"/>
    </row>
    <row r="55" spans="9:23" ht="23.25" customHeight="1">
      <c r="I55" s="752">
        <v>31</v>
      </c>
      <c r="J55" s="1588" t="s">
        <v>176</v>
      </c>
      <c r="K55" s="1588"/>
      <c r="L55" s="1202"/>
      <c r="M55" s="1230"/>
      <c r="R55" s="1232"/>
      <c r="S55" s="1232" t="s">
        <v>2715</v>
      </c>
      <c r="T55" s="1232">
        <v>119</v>
      </c>
      <c r="U55" s="1232">
        <v>0</v>
      </c>
      <c r="W55" s="1224"/>
    </row>
    <row r="56" spans="9:23" ht="15" customHeight="1">
      <c r="I56" s="1228">
        <v>32</v>
      </c>
      <c r="J56" s="1594" t="s">
        <v>177</v>
      </c>
      <c r="K56" s="1594"/>
      <c r="L56" s="1237"/>
      <c r="M56" s="1230"/>
      <c r="R56" s="1232" t="s">
        <v>2669</v>
      </c>
      <c r="S56" s="1232" t="s">
        <v>2716</v>
      </c>
      <c r="T56" s="1232">
        <v>120</v>
      </c>
      <c r="U56" s="1232">
        <v>0</v>
      </c>
      <c r="W56" s="1224"/>
    </row>
    <row r="57" spans="9:23" ht="57" customHeight="1">
      <c r="I57" s="1228">
        <v>33</v>
      </c>
      <c r="J57" s="1588" t="s">
        <v>178</v>
      </c>
      <c r="K57" s="1588"/>
      <c r="L57" s="1202"/>
      <c r="M57" s="1230" t="s">
        <v>179</v>
      </c>
      <c r="R57" s="1232" t="s">
        <v>2674</v>
      </c>
      <c r="S57" s="1232" t="s">
        <v>2717</v>
      </c>
      <c r="T57" s="1232">
        <v>121</v>
      </c>
      <c r="U57" s="1232">
        <v>4184000</v>
      </c>
      <c r="W57" s="1224"/>
    </row>
    <row r="58" spans="9:23" ht="57" customHeight="1">
      <c r="I58" s="1228"/>
      <c r="J58" s="1588" t="s">
        <v>2718</v>
      </c>
      <c r="K58" s="1588"/>
      <c r="L58" s="1202"/>
      <c r="M58" s="1230" t="s">
        <v>179</v>
      </c>
      <c r="R58" s="1232"/>
      <c r="S58" s="1235" t="s">
        <v>2719</v>
      </c>
      <c r="T58" s="1235">
        <v>122</v>
      </c>
      <c r="U58" s="1235">
        <v>4184000</v>
      </c>
      <c r="W58" s="1224"/>
    </row>
    <row r="59" spans="9:23" ht="34.5" customHeight="1">
      <c r="I59" s="1228">
        <v>34</v>
      </c>
      <c r="J59" s="1588" t="s">
        <v>180</v>
      </c>
      <c r="K59" s="1588"/>
      <c r="L59" s="1202"/>
      <c r="M59" s="1230" t="s">
        <v>181</v>
      </c>
      <c r="R59" s="1232"/>
      <c r="S59" s="1232" t="s">
        <v>2720</v>
      </c>
      <c r="T59" s="1232">
        <v>123</v>
      </c>
      <c r="U59" s="1232">
        <v>0</v>
      </c>
      <c r="W59" s="1224"/>
    </row>
    <row r="60" spans="9:23" ht="34.5" customHeight="1">
      <c r="I60" s="1228">
        <v>35</v>
      </c>
      <c r="J60" s="1588" t="s">
        <v>182</v>
      </c>
      <c r="K60" s="1588"/>
      <c r="L60" s="1202"/>
      <c r="M60" s="1230" t="s">
        <v>179</v>
      </c>
      <c r="R60" s="1232"/>
      <c r="S60" s="1232" t="s">
        <v>2721</v>
      </c>
      <c r="T60" s="1232">
        <v>124</v>
      </c>
      <c r="U60" s="1232">
        <v>0</v>
      </c>
      <c r="W60" s="1224"/>
    </row>
    <row r="61" spans="9:23" ht="45.75" customHeight="1">
      <c r="I61" s="1228">
        <v>36</v>
      </c>
      <c r="J61" s="1589" t="s">
        <v>183</v>
      </c>
      <c r="K61" s="1589"/>
      <c r="L61" s="1234">
        <f>SUM(L54,L57:L59)</f>
        <v>0</v>
      </c>
      <c r="M61" s="1230" t="s">
        <v>184</v>
      </c>
      <c r="R61" s="1232" t="s">
        <v>2677</v>
      </c>
      <c r="S61" s="1232" t="s">
        <v>2722</v>
      </c>
      <c r="T61" s="1232">
        <v>125</v>
      </c>
      <c r="U61" s="1232">
        <v>0</v>
      </c>
      <c r="W61" s="1224"/>
    </row>
    <row r="62" spans="9:23" ht="23.25" customHeight="1">
      <c r="I62" s="1592" t="s">
        <v>351</v>
      </c>
      <c r="J62" s="1593"/>
      <c r="K62" s="1593"/>
      <c r="L62" s="1593"/>
      <c r="M62" s="1593"/>
      <c r="R62" s="1232" t="s">
        <v>2679</v>
      </c>
      <c r="S62" s="1232" t="s">
        <v>2723</v>
      </c>
      <c r="T62" s="1232">
        <v>126</v>
      </c>
      <c r="U62" s="1232">
        <v>0</v>
      </c>
      <c r="W62" s="1224"/>
    </row>
    <row r="63" spans="9:23" ht="76.5" customHeight="1">
      <c r="I63" s="1228">
        <v>37</v>
      </c>
      <c r="J63" s="1588" t="s">
        <v>185</v>
      </c>
      <c r="K63" s="1588"/>
      <c r="L63" s="1202"/>
      <c r="M63" s="1230" t="s">
        <v>186</v>
      </c>
      <c r="R63" s="1232" t="s">
        <v>2681</v>
      </c>
      <c r="S63" s="1232" t="s">
        <v>2724</v>
      </c>
      <c r="T63" s="1232">
        <v>127</v>
      </c>
      <c r="U63" s="1232">
        <v>0</v>
      </c>
      <c r="W63" s="1224"/>
    </row>
    <row r="64" spans="9:23">
      <c r="I64" s="1228">
        <v>38</v>
      </c>
      <c r="J64" s="1582" t="s">
        <v>2725</v>
      </c>
      <c r="K64" s="1583"/>
      <c r="L64" s="1202"/>
      <c r="M64" s="1230" t="s">
        <v>188</v>
      </c>
      <c r="R64" s="1232"/>
      <c r="S64" s="1232" t="s">
        <v>2726</v>
      </c>
      <c r="T64" s="1232">
        <v>128</v>
      </c>
      <c r="U64" s="1232">
        <v>0</v>
      </c>
      <c r="W64" s="1224"/>
    </row>
    <row r="65" spans="9:23" ht="25.5">
      <c r="I65" s="1228">
        <v>39</v>
      </c>
      <c r="J65" s="1588" t="s">
        <v>2727</v>
      </c>
      <c r="K65" s="1588"/>
      <c r="L65" s="1202"/>
      <c r="M65" s="1230" t="s">
        <v>2728</v>
      </c>
      <c r="R65" s="1232"/>
      <c r="S65" s="1232" t="s">
        <v>2729</v>
      </c>
      <c r="T65" s="1232">
        <v>129</v>
      </c>
      <c r="U65" s="1232">
        <v>0</v>
      </c>
      <c r="W65" s="1224"/>
    </row>
    <row r="66" spans="9:23" ht="51" customHeight="1">
      <c r="I66" s="1228">
        <v>40</v>
      </c>
      <c r="J66" s="1588" t="s">
        <v>2730</v>
      </c>
      <c r="K66" s="1588"/>
      <c r="L66" s="1202"/>
      <c r="M66" s="1230" t="s">
        <v>192</v>
      </c>
      <c r="R66" s="1232"/>
      <c r="S66" s="1232" t="s">
        <v>2731</v>
      </c>
      <c r="T66" s="1232">
        <v>130</v>
      </c>
      <c r="U66" s="1232">
        <v>0</v>
      </c>
      <c r="W66" s="1224"/>
    </row>
    <row r="67" spans="9:23" ht="68.25" customHeight="1">
      <c r="I67" s="1228">
        <v>41</v>
      </c>
      <c r="J67" s="1588" t="s">
        <v>2732</v>
      </c>
      <c r="K67" s="1588"/>
      <c r="L67" s="1202"/>
      <c r="M67" s="1230"/>
      <c r="R67" s="1232" t="s">
        <v>2733</v>
      </c>
      <c r="S67" s="1235" t="s">
        <v>2734</v>
      </c>
      <c r="T67" s="1235">
        <v>131</v>
      </c>
      <c r="U67" s="1235">
        <v>42674525</v>
      </c>
      <c r="W67" s="1224"/>
    </row>
    <row r="68" spans="9:23" ht="242.25" customHeight="1">
      <c r="I68" s="1228" t="s">
        <v>2735</v>
      </c>
      <c r="J68" s="1588" t="s">
        <v>2736</v>
      </c>
      <c r="K68" s="1588"/>
      <c r="L68" s="1202"/>
      <c r="M68" s="1230" t="s">
        <v>2737</v>
      </c>
      <c r="R68" s="1232" t="s">
        <v>2738</v>
      </c>
      <c r="S68" s="1232" t="s">
        <v>2739</v>
      </c>
      <c r="T68" s="1232">
        <v>132</v>
      </c>
      <c r="U68" s="1232">
        <v>19215566</v>
      </c>
      <c r="W68" s="1224"/>
    </row>
    <row r="69" spans="9:23" ht="23.25" customHeight="1">
      <c r="I69" s="1238"/>
      <c r="J69" s="1588" t="s">
        <v>2740</v>
      </c>
      <c r="K69" s="1588"/>
      <c r="L69" s="1202"/>
      <c r="M69" s="1230"/>
      <c r="R69" s="1232"/>
      <c r="S69" s="1232" t="s">
        <v>2741</v>
      </c>
      <c r="T69" s="1232">
        <v>133</v>
      </c>
      <c r="U69" s="1232">
        <v>458617283</v>
      </c>
      <c r="W69" s="1224"/>
    </row>
    <row r="70" spans="9:23" ht="76.5" customHeight="1">
      <c r="I70" s="1228" t="s">
        <v>2742</v>
      </c>
      <c r="J70" s="1588" t="s">
        <v>2743</v>
      </c>
      <c r="K70" s="1588"/>
      <c r="L70" s="1202"/>
      <c r="M70" s="1230" t="s">
        <v>2744</v>
      </c>
    </row>
    <row r="71" spans="9:23" ht="15" customHeight="1">
      <c r="I71" s="1238"/>
      <c r="J71" s="1588" t="s">
        <v>2745</v>
      </c>
      <c r="K71" s="1588"/>
      <c r="L71" s="1202"/>
      <c r="M71" s="1230"/>
    </row>
    <row r="72" spans="9:23" ht="38.25" customHeight="1">
      <c r="I72" s="1228" t="s">
        <v>2746</v>
      </c>
      <c r="J72" s="1588" t="s">
        <v>2747</v>
      </c>
      <c r="K72" s="1588"/>
      <c r="L72" s="1202"/>
      <c r="M72" s="1230" t="s">
        <v>2748</v>
      </c>
    </row>
    <row r="73" spans="9:23" ht="25.5" customHeight="1">
      <c r="I73" s="1228"/>
      <c r="J73" s="1588" t="s">
        <v>2749</v>
      </c>
      <c r="K73" s="1588"/>
      <c r="L73" s="1202"/>
      <c r="M73" s="1230" t="s">
        <v>2695</v>
      </c>
    </row>
    <row r="74" spans="9:23" ht="25.5" customHeight="1">
      <c r="I74" s="1228"/>
      <c r="J74" s="1588" t="s">
        <v>2750</v>
      </c>
      <c r="K74" s="1588"/>
      <c r="L74" s="1202"/>
      <c r="M74" s="1230" t="s">
        <v>2700</v>
      </c>
    </row>
    <row r="75" spans="9:23">
      <c r="I75" s="1228"/>
      <c r="J75" s="1588" t="s">
        <v>2751</v>
      </c>
      <c r="K75" s="1588"/>
      <c r="L75" s="1202"/>
      <c r="M75" s="1230" t="s">
        <v>2706</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47180.756999999998</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2752</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2753</v>
      </c>
      <c r="J90" s="1582" t="s">
        <v>2754</v>
      </c>
      <c r="K90" s="1583"/>
      <c r="L90" s="1203"/>
      <c r="M90" s="1230"/>
    </row>
    <row r="91" spans="2:13" ht="15" customHeight="1">
      <c r="I91" s="1228" t="s">
        <v>2755</v>
      </c>
      <c r="J91" s="1582" t="s">
        <v>2756</v>
      </c>
      <c r="K91" s="1583"/>
      <c r="L91" s="1203"/>
      <c r="M91" s="1230"/>
    </row>
    <row r="92" spans="2:13" ht="51" customHeight="1">
      <c r="I92" s="752">
        <v>55</v>
      </c>
      <c r="J92" s="1582" t="s">
        <v>2757</v>
      </c>
      <c r="K92" s="1583"/>
      <c r="L92" s="1203"/>
      <c r="M92" s="1230" t="s">
        <v>218</v>
      </c>
    </row>
    <row r="93" spans="2:13">
      <c r="I93" s="752">
        <v>56</v>
      </c>
      <c r="J93" s="1582" t="s">
        <v>2758</v>
      </c>
      <c r="K93" s="1583"/>
      <c r="L93" s="1203"/>
      <c r="M93" s="1230"/>
    </row>
    <row r="94" spans="2:13" ht="242.25" customHeight="1">
      <c r="I94" s="1228" t="s">
        <v>2759</v>
      </c>
      <c r="J94" s="1582" t="s">
        <v>2760</v>
      </c>
      <c r="K94" s="1583"/>
      <c r="L94" s="1203"/>
      <c r="M94" s="1230" t="s">
        <v>2737</v>
      </c>
    </row>
    <row r="95" spans="2:13" ht="15" customHeight="1">
      <c r="I95" s="1228"/>
      <c r="J95" s="1582" t="s">
        <v>2740</v>
      </c>
      <c r="K95" s="1583"/>
      <c r="L95" s="1203"/>
      <c r="M95" s="1230"/>
    </row>
    <row r="96" spans="2:13" ht="114.75" customHeight="1">
      <c r="I96" s="1228" t="s">
        <v>2761</v>
      </c>
      <c r="J96" s="1582" t="s">
        <v>2762</v>
      </c>
      <c r="K96" s="1583"/>
      <c r="L96" s="1203"/>
      <c r="M96" s="1230" t="s">
        <v>2763</v>
      </c>
    </row>
    <row r="97" spans="9:13" ht="15" customHeight="1">
      <c r="I97" s="1228"/>
      <c r="J97" s="1582" t="s">
        <v>2764</v>
      </c>
      <c r="K97" s="1583"/>
      <c r="L97" s="1203"/>
      <c r="M97" s="1230"/>
    </row>
    <row r="98" spans="9:13" ht="38.25" customHeight="1">
      <c r="I98" s="1228" t="s">
        <v>2765</v>
      </c>
      <c r="J98" s="1584" t="s">
        <v>2766</v>
      </c>
      <c r="K98" s="1585"/>
      <c r="L98" s="1240"/>
      <c r="M98" s="795" t="s">
        <v>2748</v>
      </c>
    </row>
    <row r="99" spans="9:13" ht="15" customHeight="1">
      <c r="I99" s="1241"/>
      <c r="J99" s="1584" t="s">
        <v>2749</v>
      </c>
      <c r="K99" s="1585"/>
      <c r="L99" s="1240"/>
      <c r="M99" s="1242" t="s">
        <v>2695</v>
      </c>
    </row>
    <row r="100" spans="9:13" ht="25.5" customHeight="1">
      <c r="I100" s="1241"/>
      <c r="J100" s="1584" t="s">
        <v>2750</v>
      </c>
      <c r="K100" s="1585"/>
      <c r="L100" s="1240"/>
      <c r="M100" s="795" t="s">
        <v>2700</v>
      </c>
    </row>
    <row r="101" spans="9:13">
      <c r="I101" s="1241"/>
      <c r="J101" s="1584" t="s">
        <v>2751</v>
      </c>
      <c r="K101" s="1585"/>
      <c r="L101" s="1240"/>
      <c r="M101" s="795" t="s">
        <v>2706</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47180.756999999998</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43100</v>
      </c>
      <c r="E7" s="750"/>
    </row>
    <row r="8" spans="1:6">
      <c r="A8" s="751">
        <v>1</v>
      </c>
      <c r="B8" s="1650" t="s">
        <v>19</v>
      </c>
      <c r="C8" s="1650"/>
      <c r="D8" s="1650"/>
      <c r="E8" s="1204"/>
      <c r="F8" s="1281" t="s">
        <v>2795</v>
      </c>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B108" sqref="B108:C108"/>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Q4/2017</v>
      </c>
      <c r="E8" s="1690"/>
    </row>
    <row r="9" spans="1:8" ht="23.25" customHeight="1">
      <c r="A9" s="752">
        <v>1</v>
      </c>
      <c r="B9" s="1588" t="s">
        <v>104</v>
      </c>
      <c r="C9" s="1588"/>
      <c r="D9" s="1229">
        <v>22000</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42674.525000000001</v>
      </c>
      <c r="E13" s="753" t="s">
        <v>111</v>
      </c>
    </row>
    <row r="14" spans="1:8">
      <c r="A14" s="762">
        <v>3</v>
      </c>
      <c r="B14" s="1588" t="s">
        <v>112</v>
      </c>
      <c r="C14" s="1588"/>
      <c r="D14" s="1229">
        <v>4184</v>
      </c>
      <c r="E14" s="753" t="s">
        <v>355</v>
      </c>
    </row>
    <row r="15" spans="1:8">
      <c r="A15" s="397" t="s">
        <v>99</v>
      </c>
      <c r="B15" s="1691" t="s">
        <v>350</v>
      </c>
      <c r="C15" s="1691"/>
      <c r="D15" s="1229"/>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68858.524999999994</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-677.76800000000003</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v>-21000</v>
      </c>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760"/>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f>
        <v>-21677.768</v>
      </c>
      <c r="E47" s="753" t="s">
        <v>171</v>
      </c>
    </row>
    <row r="48" spans="1:5" ht="25.5">
      <c r="A48" s="752">
        <v>29</v>
      </c>
      <c r="B48" s="1678" t="s">
        <v>172</v>
      </c>
      <c r="C48" s="1678"/>
      <c r="D48" s="1246">
        <f>+D47+D19</f>
        <v>47180.756999999998</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47180.756999999998</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47180.756999999998</v>
      </c>
      <c r="E82" s="753" t="s">
        <v>224</v>
      </c>
    </row>
    <row r="83" spans="1:5">
      <c r="A83" s="752">
        <v>60</v>
      </c>
      <c r="B83" s="1589" t="s">
        <v>225</v>
      </c>
      <c r="C83" s="1589"/>
      <c r="D83" s="1234">
        <v>259664.60800000001</v>
      </c>
      <c r="E83" s="753"/>
    </row>
    <row r="84" spans="1:5" ht="15" customHeight="1">
      <c r="A84" s="1592" t="s">
        <v>226</v>
      </c>
      <c r="B84" s="1593"/>
      <c r="C84" s="1593"/>
      <c r="D84" s="1593"/>
      <c r="E84" s="1672"/>
    </row>
    <row r="85" spans="1:5">
      <c r="A85" s="752">
        <v>61</v>
      </c>
      <c r="B85" s="1678" t="s">
        <v>227</v>
      </c>
      <c r="C85" s="1678"/>
      <c r="D85" s="1251">
        <f>+D48/D83</f>
        <v>0.18169883590758737</v>
      </c>
      <c r="E85" s="753" t="s">
        <v>228</v>
      </c>
    </row>
    <row r="86" spans="1:5">
      <c r="A86" s="752">
        <v>62</v>
      </c>
      <c r="B86" s="1678" t="s">
        <v>229</v>
      </c>
      <c r="C86" s="1678"/>
      <c r="D86" s="1251">
        <f>D66/D83</f>
        <v>0.18169883590758737</v>
      </c>
      <c r="E86" s="753" t="s">
        <v>230</v>
      </c>
    </row>
    <row r="87" spans="1:5">
      <c r="A87" s="752">
        <v>63</v>
      </c>
      <c r="B87" s="1678" t="s">
        <v>231</v>
      </c>
      <c r="C87" s="1678"/>
      <c r="D87" s="1250">
        <f>D82/D83</f>
        <v>0.18169883590758737</v>
      </c>
      <c r="E87" s="753" t="s">
        <v>232</v>
      </c>
    </row>
    <row r="88" spans="1:5" ht="96" customHeight="1">
      <c r="A88" s="752">
        <v>64</v>
      </c>
      <c r="B88" s="1589" t="s">
        <v>2115</v>
      </c>
      <c r="C88" s="1589"/>
      <c r="D88" s="1234">
        <f>SUM(D89:D92)</f>
        <v>7789.9382400000004</v>
      </c>
      <c r="E88" s="753" t="s">
        <v>233</v>
      </c>
    </row>
    <row r="89" spans="1:5">
      <c r="A89" s="752">
        <v>65</v>
      </c>
      <c r="B89" s="1589" t="s">
        <v>234</v>
      </c>
      <c r="C89" s="1589"/>
      <c r="D89" s="1234">
        <f>+D83*2.5%</f>
        <v>6491.6152000000002</v>
      </c>
      <c r="E89" s="753"/>
    </row>
    <row r="90" spans="1:5">
      <c r="A90" s="752">
        <v>66</v>
      </c>
      <c r="B90" s="1589" t="s">
        <v>235</v>
      </c>
      <c r="C90" s="1589"/>
      <c r="D90" s="1234">
        <f>+D83*0.5%</f>
        <v>1298.32304</v>
      </c>
      <c r="E90" s="753"/>
    </row>
    <row r="91" spans="1:5">
      <c r="A91" s="752">
        <v>67</v>
      </c>
      <c r="B91" s="1589" t="s">
        <v>236</v>
      </c>
      <c r="C91" s="1589"/>
      <c r="D91" s="1234"/>
      <c r="E91" s="753"/>
    </row>
    <row r="92" spans="1:5" ht="25.5" customHeight="1">
      <c r="A92" s="761" t="s">
        <v>103</v>
      </c>
      <c r="B92" s="1589" t="s">
        <v>237</v>
      </c>
      <c r="C92" s="1589"/>
      <c r="D92" s="1234"/>
      <c r="E92" s="753"/>
    </row>
    <row r="93" spans="1:5" ht="51">
      <c r="A93" s="752">
        <v>68</v>
      </c>
      <c r="B93" s="1589" t="s">
        <v>238</v>
      </c>
      <c r="C93" s="1589"/>
      <c r="D93" s="1252">
        <f>+(D48-D88)/D83</f>
        <v>0.15169883590758734</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10" sqref="A10:C10"/>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43100</v>
      </c>
    </row>
    <row r="8" spans="1:5" ht="28.5" customHeight="1">
      <c r="A8" s="1720" t="s">
        <v>10</v>
      </c>
      <c r="B8" s="1721"/>
      <c r="C8" s="1722"/>
      <c r="D8" s="1724" t="s">
        <v>353</v>
      </c>
    </row>
    <row r="9" spans="1:5" ht="84.75" customHeight="1">
      <c r="A9" s="1726" t="s">
        <v>2795</v>
      </c>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0" sqref="A10:C10"/>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43100</v>
      </c>
    </row>
    <row r="7" spans="1:4" ht="51.75" customHeight="1">
      <c r="A7" s="1508" t="s">
        <v>1064</v>
      </c>
      <c r="B7" s="1509"/>
      <c r="C7" s="1509"/>
      <c r="D7" s="1493" t="s">
        <v>1065</v>
      </c>
    </row>
    <row r="8" spans="1:4" ht="111.75" customHeight="1" thickBot="1">
      <c r="A8" s="1737" t="s">
        <v>2768</v>
      </c>
      <c r="B8" s="1738"/>
      <c r="C8" s="1739"/>
      <c r="D8" s="1731"/>
    </row>
    <row r="9" spans="1:4" ht="65.25" customHeight="1">
      <c r="A9" s="1508" t="s">
        <v>2571</v>
      </c>
      <c r="B9" s="1509"/>
      <c r="C9" s="1509"/>
      <c r="D9" s="1493" t="s">
        <v>1066</v>
      </c>
    </row>
    <row r="10" spans="1:4" ht="65.25" customHeight="1" thickBot="1">
      <c r="A10" s="1737" t="s">
        <v>2628</v>
      </c>
      <c r="B10" s="1738"/>
      <c r="C10" s="1739"/>
      <c r="D10" s="1731"/>
    </row>
    <row r="11" spans="1:4" ht="51.75" customHeight="1">
      <c r="A11" s="1732" t="s">
        <v>1067</v>
      </c>
      <c r="B11" s="1733"/>
      <c r="C11" s="1733"/>
      <c r="D11" s="1493" t="s">
        <v>1438</v>
      </c>
    </row>
    <row r="12" spans="1:4" ht="65.25" customHeight="1" thickBot="1">
      <c r="A12" s="1737" t="s">
        <v>2628</v>
      </c>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A4" zoomScaleNormal="100" zoomScaleSheetLayoutView="100" workbookViewId="0">
      <selection activeCell="F33" sqref="F33"/>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43100</v>
      </c>
      <c r="D6" s="623"/>
      <c r="J6" t="s">
        <v>2769</v>
      </c>
    </row>
    <row r="7" spans="1:10" ht="36.75" customHeight="1">
      <c r="A7" s="1755"/>
      <c r="B7" s="1756"/>
      <c r="C7" s="377" t="s">
        <v>371</v>
      </c>
      <c r="D7" s="1753" t="s">
        <v>627</v>
      </c>
      <c r="E7" s="378"/>
      <c r="J7" s="1262" t="s">
        <v>371</v>
      </c>
    </row>
    <row r="8" spans="1:10" ht="15.75" thickBot="1">
      <c r="A8" s="1757"/>
      <c r="B8" s="1758"/>
      <c r="C8" s="1253" t="str">
        <f>+'KAP1'!L4</f>
        <v>Q4/2017</v>
      </c>
      <c r="D8" s="1754"/>
      <c r="E8" s="378"/>
      <c r="J8" s="1198" t="str">
        <f>+C8</f>
        <v>Q4/2017</v>
      </c>
    </row>
    <row r="9" spans="1:10" ht="11.25" customHeight="1">
      <c r="A9" s="1744" t="s">
        <v>1748</v>
      </c>
      <c r="B9" s="379" t="s">
        <v>1749</v>
      </c>
      <c r="C9" s="1254"/>
      <c r="D9" s="1491" t="s">
        <v>1750</v>
      </c>
      <c r="E9" s="378"/>
      <c r="J9" s="1263"/>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4945.4076000000005</v>
      </c>
      <c r="D14" s="1491"/>
      <c r="E14" s="378"/>
      <c r="J14" s="1263">
        <v>61817.595000000001</v>
      </c>
    </row>
    <row r="15" spans="1:10" ht="11.25" customHeight="1">
      <c r="A15" s="1510"/>
      <c r="B15" s="380" t="s">
        <v>1756</v>
      </c>
      <c r="C15" s="1254">
        <f t="shared" ref="C15" si="0">+J15*8%</f>
        <v>405.30055999999996</v>
      </c>
      <c r="D15" s="1491"/>
      <c r="E15" s="378"/>
      <c r="J15" s="1263">
        <v>5066.2569999999996</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122.0044</v>
      </c>
      <c r="D25" s="1491"/>
      <c r="E25" s="378"/>
      <c r="J25" s="1264">
        <v>1525.0550000000001</v>
      </c>
    </row>
    <row r="26" spans="1:10" ht="11.25" customHeight="1">
      <c r="A26" s="1508" t="s">
        <v>1946</v>
      </c>
      <c r="B26" s="382" t="s">
        <v>1763</v>
      </c>
      <c r="C26" s="1257">
        <f t="shared" si="1"/>
        <v>4672.1140000000005</v>
      </c>
      <c r="D26" s="1493" t="s">
        <v>1764</v>
      </c>
      <c r="E26" s="378"/>
      <c r="J26" s="1265">
        <v>58401.425000000003</v>
      </c>
    </row>
    <row r="27" spans="1:10" ht="11.25" customHeight="1">
      <c r="A27" s="1510"/>
      <c r="B27" s="380" t="s">
        <v>1765</v>
      </c>
      <c r="C27" s="1254"/>
      <c r="D27" s="1491"/>
      <c r="E27" s="378"/>
      <c r="J27" s="1263"/>
    </row>
    <row r="28" spans="1:10" ht="11.25" customHeight="1">
      <c r="A28" s="1510"/>
      <c r="B28" s="380" t="s">
        <v>2026</v>
      </c>
      <c r="C28" s="1254">
        <f t="shared" ref="C28" si="2">+J28*8%</f>
        <v>538.86104</v>
      </c>
      <c r="D28" s="1491"/>
      <c r="E28" s="378"/>
      <c r="J28" s="1263">
        <v>6735.7629999999999</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10089.481040000001</v>
      </c>
      <c r="D31" s="1747" t="s">
        <v>1770</v>
      </c>
      <c r="E31" s="378"/>
      <c r="J31" s="1265">
        <v>126118.51300000001</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00B050"/>
  </sheetPr>
  <dimension ref="A1:G94"/>
  <sheetViews>
    <sheetView zoomScaleNormal="100" zoomScaleSheetLayoutView="100" workbookViewId="0">
      <selection activeCell="C92" sqref="C92"/>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43100</v>
      </c>
    </row>
    <row r="7" spans="1:3" ht="15">
      <c r="A7" s="1805" t="s">
        <v>1929</v>
      </c>
      <c r="B7" s="102" t="s">
        <v>1720</v>
      </c>
      <c r="C7" s="1270">
        <f>+C6</f>
        <v>43100</v>
      </c>
    </row>
    <row r="8" spans="1:3" ht="15">
      <c r="A8" s="1806"/>
      <c r="B8" s="103" t="s">
        <v>1721</v>
      </c>
      <c r="C8" s="100" t="s">
        <v>2796</v>
      </c>
    </row>
    <row r="9" spans="1:3" ht="45" customHeight="1" thickBot="1">
      <c r="A9" s="1807"/>
      <c r="B9" s="104" t="s">
        <v>1722</v>
      </c>
      <c r="C9" s="101" t="s">
        <v>2770</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v>401413.364</v>
      </c>
    </row>
    <row r="31" spans="1:3" ht="15.75" thickBot="1">
      <c r="A31" s="107">
        <v>2</v>
      </c>
      <c r="B31" s="94" t="s">
        <v>440</v>
      </c>
      <c r="C31" s="1271">
        <v>-677.76800000000003</v>
      </c>
    </row>
    <row r="32" spans="1:3" ht="26.25" thickBot="1">
      <c r="A32" s="113">
        <v>3</v>
      </c>
      <c r="B32" s="97" t="s">
        <v>504</v>
      </c>
      <c r="C32" s="1272">
        <f>SUM(C30:C31)</f>
        <v>400735.59600000002</v>
      </c>
    </row>
    <row r="33" spans="1:3" ht="13.5" thickBot="1">
      <c r="A33" s="1771" t="s">
        <v>441</v>
      </c>
      <c r="B33" s="1772"/>
      <c r="C33" s="1773"/>
    </row>
    <row r="34" spans="1:3" ht="26.25" thickBot="1">
      <c r="A34" s="107">
        <v>4</v>
      </c>
      <c r="B34" s="94" t="s">
        <v>505</v>
      </c>
      <c r="C34" s="1271">
        <v>23792.466</v>
      </c>
    </row>
    <row r="35" spans="1:3" ht="26.25" thickBot="1">
      <c r="A35" s="107">
        <v>5</v>
      </c>
      <c r="B35" s="94" t="s">
        <v>442</v>
      </c>
      <c r="C35" s="1271">
        <v>33625.667000000001</v>
      </c>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57418.133000000002</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v>47180.756999999998</v>
      </c>
    </row>
    <row r="60" spans="1:3" ht="26.25" thickBot="1">
      <c r="A60" s="113">
        <v>21</v>
      </c>
      <c r="B60" s="97" t="s">
        <v>470</v>
      </c>
      <c r="C60" s="1272">
        <f>+C32+C42+C50+C54+C56+C57</f>
        <v>458153.72900000005</v>
      </c>
    </row>
    <row r="61" spans="1:3" ht="13.5" thickBot="1">
      <c r="A61" s="1771" t="s">
        <v>471</v>
      </c>
      <c r="B61" s="1772"/>
      <c r="C61" s="1773"/>
    </row>
    <row r="62" spans="1:3" ht="15.75" thickBot="1">
      <c r="A62" s="776">
        <v>22</v>
      </c>
      <c r="B62" s="777" t="s">
        <v>2027</v>
      </c>
      <c r="C62" s="1273">
        <f>+C59/C60</f>
        <v>0.10298018768281157</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f>SUM(C72:C73)</f>
        <v>458831.49699999997</v>
      </c>
      <c r="G71" s="1245"/>
    </row>
    <row r="72" spans="1:7" ht="15.75" thickBot="1">
      <c r="A72" s="109" t="s">
        <v>478</v>
      </c>
      <c r="B72" s="96" t="s">
        <v>479</v>
      </c>
      <c r="C72" s="1271">
        <v>179548.71299999999</v>
      </c>
    </row>
    <row r="73" spans="1:7" ht="15.75" thickBot="1">
      <c r="A73" s="109" t="s">
        <v>480</v>
      </c>
      <c r="B73" s="564" t="s">
        <v>2028</v>
      </c>
      <c r="C73" s="1271">
        <f>SUM(C74:C82)</f>
        <v>279282.78399999999</v>
      </c>
    </row>
    <row r="74" spans="1:7" ht="15.75" thickBot="1">
      <c r="A74" s="109" t="s">
        <v>481</v>
      </c>
      <c r="B74" s="99" t="s">
        <v>482</v>
      </c>
      <c r="C74" s="1271"/>
    </row>
    <row r="75" spans="1:7" ht="15.75" thickBot="1">
      <c r="A75" s="109" t="s">
        <v>483</v>
      </c>
      <c r="B75" s="99" t="s">
        <v>484</v>
      </c>
      <c r="C75" s="1271"/>
    </row>
    <row r="76" spans="1:7" ht="39" thickBot="1">
      <c r="A76" s="109" t="s">
        <v>485</v>
      </c>
      <c r="B76" s="99" t="s">
        <v>486</v>
      </c>
      <c r="C76" s="1271"/>
    </row>
    <row r="77" spans="1:7" ht="15.75" thickBot="1">
      <c r="A77" s="109" t="s">
        <v>487</v>
      </c>
      <c r="B77" s="99" t="s">
        <v>488</v>
      </c>
      <c r="C77" s="1271">
        <v>277725.446</v>
      </c>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v>32.283000000000001</v>
      </c>
    </row>
    <row r="81" spans="1:3" ht="15.75" thickBot="1">
      <c r="A81" s="109" t="s">
        <v>494</v>
      </c>
      <c r="B81" s="99" t="s">
        <v>7</v>
      </c>
      <c r="C81" s="1274"/>
    </row>
    <row r="82" spans="1:3" ht="26.25" thickBot="1">
      <c r="A82" s="115" t="s">
        <v>495</v>
      </c>
      <c r="B82" s="118" t="s">
        <v>496</v>
      </c>
      <c r="C82" s="1275">
        <v>1525.0550000000001</v>
      </c>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30.75" thickBot="1">
      <c r="A90" s="107">
        <v>1</v>
      </c>
      <c r="B90" s="94" t="s">
        <v>358</v>
      </c>
      <c r="C90" s="114" t="s">
        <v>2771</v>
      </c>
    </row>
    <row r="91" spans="1:3" ht="30.75" thickBot="1">
      <c r="A91" s="121">
        <v>2</v>
      </c>
      <c r="B91" s="116" t="s">
        <v>498</v>
      </c>
      <c r="C91" s="122" t="s">
        <v>2797</v>
      </c>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7" sqref="H7"/>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8" ht="55.5" customHeight="1">
      <c r="A1" s="671" t="s">
        <v>744</v>
      </c>
      <c r="B1" s="1394" t="s">
        <v>779</v>
      </c>
      <c r="C1" s="1394"/>
      <c r="D1" s="1394"/>
      <c r="E1" s="1394"/>
      <c r="F1" s="1394"/>
      <c r="G1" s="1395"/>
    </row>
    <row r="2" spans="1:8" ht="45.75" customHeight="1">
      <c r="A2" s="221"/>
      <c r="B2" s="1810" t="s">
        <v>402</v>
      </c>
      <c r="C2" s="1810"/>
      <c r="D2" s="1810"/>
      <c r="E2" s="1810"/>
      <c r="F2" s="1810"/>
      <c r="G2" s="1811"/>
    </row>
    <row r="3" spans="1:8" ht="32.25" customHeight="1">
      <c r="A3" s="221" t="s">
        <v>744</v>
      </c>
      <c r="B3" s="1810" t="s">
        <v>1922</v>
      </c>
      <c r="C3" s="1810"/>
      <c r="D3" s="1810"/>
      <c r="E3" s="1810"/>
      <c r="F3" s="1810"/>
      <c r="G3" s="1811"/>
    </row>
    <row r="4" spans="1:8" ht="27" customHeight="1">
      <c r="A4" s="1820" t="s">
        <v>401</v>
      </c>
      <c r="B4" s="1821"/>
      <c r="C4" s="1821"/>
      <c r="D4" s="1821"/>
      <c r="E4" s="1821"/>
      <c r="F4" s="1821"/>
      <c r="G4" s="1822"/>
    </row>
    <row r="5" spans="1:8" ht="13.5" thickBot="1">
      <c r="A5" s="1169"/>
      <c r="B5" s="1170"/>
      <c r="C5" s="1170"/>
      <c r="D5" s="1170"/>
      <c r="E5" s="1170"/>
      <c r="F5" s="1170"/>
      <c r="G5" s="344"/>
    </row>
    <row r="6" spans="1:8" ht="45.75" customHeight="1" thickBot="1">
      <c r="A6" s="366" t="s">
        <v>627</v>
      </c>
      <c r="B6" s="1382" t="s">
        <v>2134</v>
      </c>
      <c r="C6" s="1383"/>
      <c r="D6" s="1383"/>
      <c r="E6" s="1383"/>
      <c r="F6" s="1383"/>
      <c r="G6" s="1384"/>
      <c r="H6" s="24" t="s">
        <v>2798</v>
      </c>
    </row>
    <row r="7" spans="1:8" ht="15" customHeight="1" thickBot="1">
      <c r="A7" s="144" t="s">
        <v>572</v>
      </c>
      <c r="B7" s="606"/>
      <c r="C7" s="282"/>
      <c r="D7" s="606"/>
      <c r="E7" s="830" t="s">
        <v>5</v>
      </c>
      <c r="F7" s="683"/>
      <c r="G7" s="778"/>
    </row>
    <row r="8" spans="1:8" ht="67.5" customHeight="1">
      <c r="A8" s="1812" t="s">
        <v>819</v>
      </c>
      <c r="B8" s="1813"/>
      <c r="C8" s="1813"/>
      <c r="D8" s="1813"/>
      <c r="E8" s="1813"/>
      <c r="F8" s="1813"/>
      <c r="G8" s="1814"/>
    </row>
    <row r="9" spans="1:8" ht="64.5" customHeight="1">
      <c r="A9" s="1812" t="s">
        <v>2118</v>
      </c>
      <c r="B9" s="1813"/>
      <c r="C9" s="1813"/>
      <c r="D9" s="1813"/>
      <c r="E9" s="1813"/>
      <c r="F9" s="1813"/>
      <c r="G9" s="1814"/>
    </row>
    <row r="10" spans="1:8" ht="53.25" customHeight="1">
      <c r="A10" s="1812" t="s">
        <v>2119</v>
      </c>
      <c r="B10" s="1813"/>
      <c r="C10" s="1813"/>
      <c r="D10" s="1813"/>
      <c r="E10" s="1813"/>
      <c r="F10" s="1813"/>
      <c r="G10" s="1814"/>
    </row>
    <row r="11" spans="1:8" s="280" customFormat="1" ht="82.5" customHeight="1">
      <c r="A11" s="1812" t="s">
        <v>780</v>
      </c>
      <c r="B11" s="1813"/>
      <c r="C11" s="1813"/>
      <c r="D11" s="1813"/>
      <c r="E11" s="1813"/>
      <c r="F11" s="1813"/>
      <c r="G11" s="1814"/>
    </row>
    <row r="12" spans="1:8" s="281" customFormat="1" ht="43.5" customHeight="1">
      <c r="A12" s="1812" t="s">
        <v>2120</v>
      </c>
      <c r="B12" s="1813"/>
      <c r="C12" s="1813"/>
      <c r="D12" s="1813"/>
      <c r="E12" s="1813"/>
      <c r="F12" s="1813"/>
      <c r="G12" s="1814"/>
    </row>
    <row r="13" spans="1:8" s="280" customFormat="1" ht="56.25" customHeight="1">
      <c r="A13" s="1812" t="s">
        <v>2121</v>
      </c>
      <c r="B13" s="1813"/>
      <c r="C13" s="1813"/>
      <c r="D13" s="1813"/>
      <c r="E13" s="1813"/>
      <c r="F13" s="1813"/>
      <c r="G13" s="1814"/>
    </row>
    <row r="14" spans="1:8" s="280" customFormat="1" ht="41.25" customHeight="1">
      <c r="A14" s="1812" t="s">
        <v>2122</v>
      </c>
      <c r="B14" s="1813"/>
      <c r="C14" s="1813"/>
      <c r="D14" s="1813"/>
      <c r="E14" s="1813"/>
      <c r="F14" s="1813"/>
      <c r="G14" s="1814"/>
    </row>
    <row r="15" spans="1:8" s="280" customFormat="1" ht="98.25" customHeight="1" thickBot="1">
      <c r="A15" s="1812" t="s">
        <v>2123</v>
      </c>
      <c r="B15" s="1813"/>
      <c r="C15" s="1813"/>
      <c r="D15" s="1813"/>
      <c r="E15" s="1813"/>
      <c r="F15" s="1813"/>
      <c r="G15" s="1814"/>
    </row>
    <row r="16" spans="1:8"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43100</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43100</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43100</v>
      </c>
      <c r="D6" s="1845"/>
      <c r="E6" s="1845"/>
      <c r="F6" s="1845"/>
      <c r="G6" s="1846"/>
      <c r="H6" s="24" t="s">
        <v>2628</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3"/>
  <sheetViews>
    <sheetView zoomScaleNormal="100" zoomScaleSheetLayoutView="100" workbookViewId="0">
      <selection activeCell="T21" sqref="T21"/>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43100</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t="s">
        <v>573</v>
      </c>
      <c r="C17" s="1297">
        <v>67510.259999999995</v>
      </c>
      <c r="D17" s="1297"/>
      <c r="E17" s="1297">
        <v>0</v>
      </c>
      <c r="F17" s="1297"/>
      <c r="G17" s="1297"/>
      <c r="H17" s="1297"/>
      <c r="I17" s="1297">
        <f>+C17*8%</f>
        <v>5400.8207999999995</v>
      </c>
      <c r="J17" s="1297">
        <v>0</v>
      </c>
      <c r="K17" s="1297"/>
      <c r="L17" s="1297">
        <f>SUM(I17:K17)</f>
        <v>5400.8207999999995</v>
      </c>
      <c r="M17" s="1298">
        <f>+L17/$L$24</f>
        <v>0.98686359657814726</v>
      </c>
      <c r="N17" s="1310">
        <v>5.0000000000000001E-3</v>
      </c>
    </row>
    <row r="18" spans="1:14" s="24" customFormat="1" ht="15" customHeight="1">
      <c r="A18" s="624"/>
      <c r="B18" s="1296" t="s">
        <v>2799</v>
      </c>
      <c r="C18" s="1297">
        <v>377.58499999999998</v>
      </c>
      <c r="D18" s="1297"/>
      <c r="E18" s="1297">
        <v>0</v>
      </c>
      <c r="F18" s="1297"/>
      <c r="G18" s="1297"/>
      <c r="H18" s="1297"/>
      <c r="I18" s="1297">
        <f t="shared" ref="I18:I20" si="0">+C18*8%</f>
        <v>30.206799999999998</v>
      </c>
      <c r="J18" s="1297">
        <v>0</v>
      </c>
      <c r="K18" s="1297"/>
      <c r="L18" s="1297">
        <f t="shared" ref="L18:L20" si="1">SUM(I18:K18)</f>
        <v>30.206799999999998</v>
      </c>
      <c r="M18" s="1298">
        <f t="shared" ref="M18:M20" si="2">+L18/$L$24</f>
        <v>5.5195297887159628E-3</v>
      </c>
      <c r="N18" s="1310">
        <v>5.0000000000000001E-3</v>
      </c>
    </row>
    <row r="19" spans="1:14" s="24" customFormat="1" ht="15" customHeight="1">
      <c r="A19" s="624"/>
      <c r="B19" s="1300" t="s">
        <v>2800</v>
      </c>
      <c r="C19" s="1297">
        <v>484.94600000000003</v>
      </c>
      <c r="D19" s="1297"/>
      <c r="E19" s="1297">
        <v>0</v>
      </c>
      <c r="F19" s="1297"/>
      <c r="G19" s="1297"/>
      <c r="H19" s="1297"/>
      <c r="I19" s="1297">
        <f t="shared" si="0"/>
        <v>38.795680000000004</v>
      </c>
      <c r="J19" s="1297">
        <v>0</v>
      </c>
      <c r="K19" s="1297"/>
      <c r="L19" s="1297">
        <f t="shared" si="1"/>
        <v>38.795680000000004</v>
      </c>
      <c r="M19" s="1298">
        <f t="shared" si="2"/>
        <v>7.0889306855904024E-3</v>
      </c>
      <c r="N19" s="1310">
        <v>5.0000000000000001E-3</v>
      </c>
    </row>
    <row r="20" spans="1:14" s="24" customFormat="1" ht="15" customHeight="1">
      <c r="A20" s="624"/>
      <c r="B20" s="1301" t="s">
        <v>2801</v>
      </c>
      <c r="C20" s="1297">
        <v>36.116</v>
      </c>
      <c r="D20" s="1297"/>
      <c r="E20" s="1297">
        <v>0</v>
      </c>
      <c r="F20" s="1297"/>
      <c r="G20" s="1297"/>
      <c r="H20" s="1297"/>
      <c r="I20" s="1297">
        <f t="shared" si="0"/>
        <v>2.8892799999999998</v>
      </c>
      <c r="J20" s="1297">
        <v>0</v>
      </c>
      <c r="K20" s="1297"/>
      <c r="L20" s="1297">
        <f t="shared" si="1"/>
        <v>2.8892799999999998</v>
      </c>
      <c r="M20" s="1298">
        <f t="shared" si="2"/>
        <v>5.2794294754628958E-4</v>
      </c>
      <c r="N20" s="1310">
        <v>5.0000000000000001E-3</v>
      </c>
    </row>
    <row r="21" spans="1:14" s="24" customFormat="1" ht="15" customHeight="1">
      <c r="A21" s="1276"/>
      <c r="B21" s="1296"/>
      <c r="C21" s="1297"/>
      <c r="D21" s="1297"/>
      <c r="E21" s="1297"/>
      <c r="F21" s="1297"/>
      <c r="G21" s="1297"/>
      <c r="H21" s="1297"/>
      <c r="I21" s="1297"/>
      <c r="J21" s="1297"/>
      <c r="K21" s="1297"/>
      <c r="L21" s="1297"/>
      <c r="M21" s="1298"/>
      <c r="N21" s="1299"/>
    </row>
    <row r="22" spans="1:14" s="24" customFormat="1" ht="15" customHeight="1">
      <c r="A22" s="624"/>
      <c r="B22" s="1296"/>
      <c r="C22" s="1297"/>
      <c r="D22" s="1297"/>
      <c r="E22" s="1297"/>
      <c r="F22" s="1297"/>
      <c r="G22" s="1297"/>
      <c r="H22" s="1297"/>
      <c r="I22" s="1297"/>
      <c r="J22" s="1297"/>
      <c r="K22" s="1297"/>
      <c r="L22" s="1297"/>
      <c r="M22" s="1298"/>
      <c r="N22" s="1299"/>
    </row>
    <row r="23" spans="1:14" s="24" customFormat="1" ht="15" customHeight="1">
      <c r="A23" s="624"/>
      <c r="B23" s="1302"/>
      <c r="C23" s="1303"/>
      <c r="D23" s="1303"/>
      <c r="E23" s="1303"/>
      <c r="F23" s="1303"/>
      <c r="G23" s="1303"/>
      <c r="H23" s="1303"/>
      <c r="I23" s="1303"/>
      <c r="J23" s="1303"/>
      <c r="K23" s="1303"/>
      <c r="L23" s="1303"/>
      <c r="M23" s="1304"/>
      <c r="N23" s="1305"/>
    </row>
    <row r="24" spans="1:14" s="24" customFormat="1" ht="15.75" customHeight="1" thickBot="1">
      <c r="A24" s="358" t="s">
        <v>391</v>
      </c>
      <c r="B24" s="1306" t="s">
        <v>417</v>
      </c>
      <c r="C24" s="1307">
        <f>SUM(C17:C23)</f>
        <v>68408.906999999992</v>
      </c>
      <c r="D24" s="1307">
        <f t="shared" ref="D24:L24" si="3">SUM(D17:D23)</f>
        <v>0</v>
      </c>
      <c r="E24" s="1307">
        <f t="shared" si="3"/>
        <v>0</v>
      </c>
      <c r="F24" s="1307">
        <f t="shared" si="3"/>
        <v>0</v>
      </c>
      <c r="G24" s="1307">
        <f t="shared" si="3"/>
        <v>0</v>
      </c>
      <c r="H24" s="1307">
        <f t="shared" si="3"/>
        <v>0</v>
      </c>
      <c r="I24" s="1307">
        <f t="shared" si="3"/>
        <v>5472.7125599999999</v>
      </c>
      <c r="J24" s="1307">
        <f t="shared" si="3"/>
        <v>0</v>
      </c>
      <c r="K24" s="1307">
        <f t="shared" si="3"/>
        <v>0</v>
      </c>
      <c r="L24" s="1307">
        <f t="shared" si="3"/>
        <v>5472.7125599999999</v>
      </c>
      <c r="M24" s="1308">
        <f>SUM(M17:M23)</f>
        <v>0.99999999999999989</v>
      </c>
      <c r="N24" s="1309"/>
    </row>
    <row r="25" spans="1:14" s="24" customFormat="1" ht="15.75" customHeight="1" thickBot="1">
      <c r="A25" s="894"/>
      <c r="B25" s="890"/>
      <c r="C25" s="891"/>
      <c r="D25" s="891"/>
      <c r="E25" s="891"/>
      <c r="F25" s="891"/>
      <c r="G25" s="891"/>
      <c r="H25" s="891"/>
      <c r="I25" s="891"/>
      <c r="J25" s="891"/>
      <c r="K25" s="891"/>
      <c r="L25" s="891"/>
      <c r="M25" s="891"/>
      <c r="N25" s="895"/>
    </row>
    <row r="26" spans="1:14" s="24" customFormat="1" ht="30.75" customHeight="1" thickBot="1">
      <c r="A26" s="896" t="s">
        <v>1111</v>
      </c>
      <c r="B26" s="579"/>
      <c r="C26" s="897" t="s">
        <v>421</v>
      </c>
      <c r="D26" s="579"/>
      <c r="E26" s="579"/>
      <c r="F26" s="579"/>
      <c r="G26" s="579"/>
      <c r="H26" s="579"/>
      <c r="I26" s="579"/>
      <c r="J26" s="579"/>
      <c r="K26" s="579"/>
      <c r="L26" s="579"/>
      <c r="M26" s="579"/>
      <c r="N26" s="898"/>
    </row>
    <row r="27" spans="1:14" s="24" customFormat="1" ht="13.5" thickBot="1">
      <c r="A27" s="359" t="s">
        <v>406</v>
      </c>
      <c r="B27" s="1884"/>
      <c r="C27" s="1884"/>
      <c r="D27" s="1884"/>
      <c r="E27" s="1884"/>
      <c r="F27" s="1884"/>
      <c r="G27" s="1884"/>
      <c r="H27" s="1884"/>
      <c r="I27" s="1884"/>
      <c r="J27" s="1885"/>
      <c r="K27" s="1891" t="s">
        <v>422</v>
      </c>
      <c r="L27" s="1892"/>
      <c r="M27" s="1892"/>
      <c r="N27" s="1893"/>
    </row>
    <row r="28" spans="1:14" s="24" customFormat="1" ht="16.5" customHeight="1">
      <c r="A28" s="360"/>
      <c r="B28" s="1888"/>
      <c r="C28" s="1888"/>
      <c r="D28" s="1888"/>
      <c r="E28" s="1888"/>
      <c r="F28" s="1888"/>
      <c r="G28" s="1888"/>
      <c r="H28" s="1888"/>
      <c r="I28" s="1888"/>
      <c r="J28" s="1888"/>
      <c r="K28" s="1894" t="s">
        <v>373</v>
      </c>
      <c r="L28" s="1894"/>
      <c r="M28" s="1894"/>
      <c r="N28" s="1895"/>
    </row>
    <row r="29" spans="1:14" s="24" customFormat="1" ht="16.5" customHeight="1">
      <c r="A29" s="361" t="s">
        <v>373</v>
      </c>
      <c r="B29" s="1902" t="s">
        <v>423</v>
      </c>
      <c r="C29" s="1902"/>
      <c r="D29" s="1902"/>
      <c r="E29" s="1902"/>
      <c r="F29" s="1902"/>
      <c r="G29" s="1902"/>
      <c r="H29" s="1902"/>
      <c r="I29" s="1902"/>
      <c r="J29" s="1902"/>
      <c r="K29" s="1896">
        <v>259664.60800000001</v>
      </c>
      <c r="L29" s="1896"/>
      <c r="M29" s="1896"/>
      <c r="N29" s="1897"/>
    </row>
    <row r="30" spans="1:14" s="24" customFormat="1" ht="16.5" customHeight="1">
      <c r="A30" s="361" t="s">
        <v>391</v>
      </c>
      <c r="B30" s="1902" t="s">
        <v>424</v>
      </c>
      <c r="C30" s="1902"/>
      <c r="D30" s="1902"/>
      <c r="E30" s="1902"/>
      <c r="F30" s="1902"/>
      <c r="G30" s="1902"/>
      <c r="H30" s="1902"/>
      <c r="I30" s="1902"/>
      <c r="J30" s="1902"/>
      <c r="K30" s="1906">
        <v>5.0000000000000001E-3</v>
      </c>
      <c r="L30" s="1906"/>
      <c r="M30" s="1906"/>
      <c r="N30" s="1907"/>
    </row>
    <row r="31" spans="1:14" s="24" customFormat="1" ht="16.5" customHeight="1" thickBot="1">
      <c r="A31" s="362" t="s">
        <v>377</v>
      </c>
      <c r="B31" s="1903" t="s">
        <v>425</v>
      </c>
      <c r="C31" s="1903"/>
      <c r="D31" s="1903"/>
      <c r="E31" s="1903"/>
      <c r="F31" s="1903"/>
      <c r="G31" s="1903"/>
      <c r="H31" s="1903"/>
      <c r="I31" s="1903"/>
      <c r="J31" s="1903"/>
      <c r="K31" s="1904">
        <f>+K29*K30</f>
        <v>1298.32304</v>
      </c>
      <c r="L31" s="1904"/>
      <c r="M31" s="1904"/>
      <c r="N31" s="1905"/>
    </row>
    <row r="32" spans="1:14">
      <c r="A32" s="352"/>
      <c r="B32" s="352"/>
      <c r="C32" s="352"/>
      <c r="D32" s="352"/>
      <c r="E32" s="352"/>
      <c r="F32" s="352"/>
      <c r="G32" s="352"/>
      <c r="H32" s="352"/>
      <c r="I32" s="352"/>
      <c r="J32" s="352"/>
      <c r="K32" s="352"/>
      <c r="L32" s="352"/>
      <c r="M32" s="352"/>
      <c r="N32" s="352"/>
    </row>
    <row r="33" spans="1:14" ht="24" customHeight="1">
      <c r="A33" s="1889" t="s">
        <v>1932</v>
      </c>
      <c r="B33" s="1890"/>
      <c r="C33" s="1890"/>
      <c r="D33" s="1890"/>
      <c r="E33" s="1890"/>
      <c r="F33" s="1890"/>
      <c r="G33" s="1890"/>
      <c r="H33" s="1890"/>
      <c r="I33" s="1890"/>
      <c r="J33" s="1890"/>
      <c r="K33" s="1890"/>
      <c r="L33" s="1890"/>
      <c r="M33" s="1890"/>
      <c r="N33"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43100</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3"/>
    </row>
    <row r="22" spans="1:8">
      <c r="A22" s="2001" t="s">
        <v>956</v>
      </c>
      <c r="B22" s="1959"/>
      <c r="C22" s="1959"/>
      <c r="D22" s="1959"/>
      <c r="E22" s="1959"/>
      <c r="F22" s="1959"/>
      <c r="G22" s="1959"/>
      <c r="H22" s="2002"/>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Q24" sqref="Q24"/>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43100</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21001</v>
      </c>
      <c r="E12" s="1314"/>
      <c r="F12" s="1313">
        <f>SUM(F13:F15)</f>
        <v>437616.283</v>
      </c>
      <c r="G12" s="1314"/>
    </row>
    <row r="13" spans="1:7">
      <c r="A13" s="60"/>
      <c r="B13" s="64" t="s">
        <v>377</v>
      </c>
      <c r="C13" s="40" t="s">
        <v>386</v>
      </c>
      <c r="D13" s="1313">
        <v>21001</v>
      </c>
      <c r="E13" s="1313"/>
      <c r="F13" s="1313">
        <v>0</v>
      </c>
      <c r="G13" s="1315"/>
    </row>
    <row r="14" spans="1:7">
      <c r="A14" s="60"/>
      <c r="B14" s="64" t="s">
        <v>374</v>
      </c>
      <c r="C14" s="41" t="s">
        <v>387</v>
      </c>
      <c r="D14" s="1313"/>
      <c r="E14" s="1313"/>
      <c r="F14" s="1313">
        <v>0</v>
      </c>
      <c r="G14" s="1315"/>
    </row>
    <row r="15" spans="1:7">
      <c r="A15" s="60"/>
      <c r="B15" s="64" t="s">
        <v>378</v>
      </c>
      <c r="C15" s="41" t="s">
        <v>388</v>
      </c>
      <c r="D15" s="1313">
        <v>0</v>
      </c>
      <c r="E15" s="1314"/>
      <c r="F15" s="1313">
        <v>437616.283</v>
      </c>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v>0</v>
      </c>
      <c r="E29" s="1312">
        <v>21001</v>
      </c>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Q24" sqref="Q24"/>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43100</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21001</v>
      </c>
      <c r="E12" s="1313"/>
      <c r="F12" s="1314"/>
      <c r="G12" s="1314"/>
      <c r="H12" s="1313">
        <f t="shared" ref="H12" si="0">SUM(H20,H13:H14)</f>
        <v>437616.283</v>
      </c>
      <c r="I12" s="1313"/>
      <c r="J12" s="1316"/>
      <c r="K12" s="1317"/>
    </row>
    <row r="13" spans="1:11">
      <c r="A13" s="60"/>
      <c r="B13" s="64" t="s">
        <v>377</v>
      </c>
      <c r="C13" s="40" t="s">
        <v>386</v>
      </c>
      <c r="D13" s="1313">
        <v>21001</v>
      </c>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v>437616.283</v>
      </c>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v>0</v>
      </c>
      <c r="E50" s="1324">
        <v>21001</v>
      </c>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9" sqref="A9:D9"/>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43100</v>
      </c>
      <c r="D8" s="1077"/>
      <c r="E8" s="35"/>
    </row>
    <row r="9" spans="1:28" ht="24" customHeight="1">
      <c r="A9" s="2240" t="s">
        <v>2584</v>
      </c>
      <c r="B9" s="2241"/>
      <c r="C9" s="2241"/>
      <c r="D9" s="2242"/>
      <c r="E9" s="2224" t="s">
        <v>513</v>
      </c>
    </row>
    <row r="10" spans="1:28" ht="63" customHeight="1" thickBot="1">
      <c r="A10" s="2227" t="s">
        <v>2802</v>
      </c>
      <c r="B10" s="2228"/>
      <c r="C10" s="2228"/>
      <c r="D10" s="1325"/>
      <c r="E10" s="2226"/>
    </row>
    <row r="11" spans="1:28" ht="44.25" customHeight="1">
      <c r="A11" s="2240" t="s">
        <v>2585</v>
      </c>
      <c r="B11" s="2241"/>
      <c r="C11" s="2241"/>
      <c r="D11" s="2242"/>
      <c r="E11" s="2224" t="s">
        <v>514</v>
      </c>
      <c r="U11" s="23"/>
      <c r="V11" s="23"/>
      <c r="W11" s="23"/>
    </row>
    <row r="12" spans="1:28" ht="63" customHeight="1" thickBot="1">
      <c r="A12" s="2255" t="s">
        <v>2803</v>
      </c>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t="s">
        <v>2804</v>
      </c>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t="s">
        <v>2805</v>
      </c>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t="s">
        <v>2804</v>
      </c>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t="s">
        <v>2806</v>
      </c>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t="s">
        <v>2807</v>
      </c>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v>10</v>
      </c>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t="s">
        <v>2808</v>
      </c>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t="s">
        <v>2809</v>
      </c>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t="s">
        <v>2810</v>
      </c>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t="s">
        <v>2811</v>
      </c>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t="s">
        <v>2812</v>
      </c>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t="s">
        <v>2813</v>
      </c>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t="s">
        <v>2814</v>
      </c>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t="s">
        <v>2815</v>
      </c>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t="s">
        <v>2804</v>
      </c>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t="s">
        <v>2816</v>
      </c>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t="s">
        <v>2817</v>
      </c>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2818</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t="s">
        <v>2819</v>
      </c>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t="s">
        <v>2820</v>
      </c>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t="s">
        <v>2820</v>
      </c>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t="s">
        <v>2804</v>
      </c>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t="s">
        <v>2804</v>
      </c>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t="s">
        <v>2821</v>
      </c>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t="s">
        <v>2804</v>
      </c>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topLeftCell="A7" zoomScaleNormal="100" zoomScaleSheetLayoutView="100" workbookViewId="0">
      <selection activeCell="N17" sqref="N17:P22"/>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43100</v>
      </c>
      <c r="H8" s="683"/>
      <c r="I8" s="683"/>
      <c r="J8" s="683"/>
      <c r="K8" s="683"/>
      <c r="L8" s="683"/>
      <c r="M8" s="683"/>
      <c r="N8" s="683"/>
      <c r="O8" s="683"/>
      <c r="P8" s="778"/>
    </row>
    <row r="9" spans="1:16" s="30" customFormat="1" ht="15.75" customHeight="1" thickBot="1">
      <c r="A9" s="144" t="s">
        <v>615</v>
      </c>
      <c r="B9" s="144"/>
      <c r="C9" s="145"/>
      <c r="D9" s="145"/>
      <c r="E9" s="145"/>
      <c r="F9" s="145"/>
      <c r="G9" s="145">
        <f>YEAR(G8)</f>
        <v>2017</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v>1</v>
      </c>
      <c r="E13" s="1330"/>
      <c r="F13" s="1331"/>
      <c r="G13" s="1331"/>
      <c r="H13" s="1331"/>
      <c r="I13" s="1331"/>
      <c r="J13" s="1331"/>
      <c r="K13" s="1331"/>
      <c r="L13" s="1331"/>
      <c r="M13" s="1331"/>
      <c r="N13" s="1331">
        <v>3</v>
      </c>
      <c r="O13" s="1331"/>
      <c r="P13" s="1332">
        <v>68</v>
      </c>
    </row>
    <row r="14" spans="1:16" s="30" customFormat="1" ht="25.5">
      <c r="A14" s="210" t="s">
        <v>606</v>
      </c>
      <c r="B14" s="22"/>
      <c r="C14" s="237"/>
      <c r="D14" s="1333">
        <v>3</v>
      </c>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v>3</v>
      </c>
      <c r="O15" s="1331"/>
      <c r="P15" s="1332">
        <v>5</v>
      </c>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c r="E17" s="1339"/>
      <c r="F17" s="1340"/>
      <c r="G17" s="1340"/>
      <c r="H17" s="1340"/>
      <c r="I17" s="1340"/>
      <c r="J17" s="1340"/>
      <c r="K17" s="1340"/>
      <c r="L17" s="1340"/>
      <c r="M17" s="1340"/>
      <c r="N17" s="1358">
        <v>1356</v>
      </c>
      <c r="O17" s="14"/>
      <c r="P17" s="1359">
        <v>12277</v>
      </c>
    </row>
    <row r="18" spans="1:16" s="30" customFormat="1">
      <c r="A18" s="1135" t="s">
        <v>599</v>
      </c>
      <c r="B18" s="174"/>
      <c r="C18" s="239"/>
      <c r="D18" s="1338"/>
      <c r="E18" s="1339"/>
      <c r="F18" s="1340"/>
      <c r="G18" s="1340"/>
      <c r="H18" s="1340"/>
      <c r="I18" s="1340"/>
      <c r="J18" s="1340"/>
      <c r="K18" s="1340"/>
      <c r="L18" s="1340"/>
      <c r="M18" s="1340"/>
      <c r="N18" s="14"/>
      <c r="O18" s="14"/>
      <c r="P18" s="27"/>
    </row>
    <row r="19" spans="1:16" s="30" customFormat="1">
      <c r="A19" s="1135" t="s">
        <v>600</v>
      </c>
      <c r="B19" s="174"/>
      <c r="C19" s="175"/>
      <c r="D19" s="1338"/>
      <c r="E19" s="1339"/>
      <c r="F19" s="1340"/>
      <c r="G19" s="1340"/>
      <c r="H19" s="1340"/>
      <c r="I19" s="1340"/>
      <c r="J19" s="1340"/>
      <c r="K19" s="1340"/>
      <c r="L19" s="1340"/>
      <c r="M19" s="1340"/>
      <c r="N19" s="14"/>
      <c r="O19" s="14"/>
      <c r="P19" s="27"/>
    </row>
    <row r="20" spans="1:16" s="30" customFormat="1" ht="25.5">
      <c r="A20" s="1135" t="s">
        <v>601</v>
      </c>
      <c r="B20" s="174"/>
      <c r="C20" s="175"/>
      <c r="D20" s="1338"/>
      <c r="E20" s="1339"/>
      <c r="F20" s="1340"/>
      <c r="G20" s="1340"/>
      <c r="H20" s="1340"/>
      <c r="I20" s="1340"/>
      <c r="J20" s="1340"/>
      <c r="K20" s="1340"/>
      <c r="L20" s="1340"/>
      <c r="M20" s="1340"/>
      <c r="N20" s="14"/>
      <c r="O20" s="14"/>
      <c r="P20" s="27"/>
    </row>
    <row r="21" spans="1:16" s="30" customFormat="1" ht="20.25" customHeight="1">
      <c r="A21" s="1192" t="s">
        <v>595</v>
      </c>
      <c r="B21" s="174"/>
      <c r="C21" s="175"/>
      <c r="D21" s="1341"/>
      <c r="E21" s="1339"/>
      <c r="F21" s="1340"/>
      <c r="G21" s="1340"/>
      <c r="H21" s="1340"/>
      <c r="I21" s="1340"/>
      <c r="J21" s="1340"/>
      <c r="K21" s="1340"/>
      <c r="L21" s="1340"/>
      <c r="M21" s="1340"/>
      <c r="N21" s="14"/>
      <c r="O21" s="14"/>
      <c r="P21" s="27"/>
    </row>
    <row r="22" spans="1:16" s="30" customFormat="1" ht="27">
      <c r="A22" s="1192" t="s">
        <v>2613</v>
      </c>
      <c r="B22" s="28"/>
      <c r="C22" s="175"/>
      <c r="D22" s="1341"/>
      <c r="E22" s="1339"/>
      <c r="F22" s="1340"/>
      <c r="G22" s="1340"/>
      <c r="H22" s="1340"/>
      <c r="I22" s="1340"/>
      <c r="J22" s="1340"/>
      <c r="K22" s="1340"/>
      <c r="L22" s="1340"/>
      <c r="M22" s="1340"/>
      <c r="N22" s="1358">
        <v>220</v>
      </c>
      <c r="O22" s="14"/>
      <c r="P22" s="1359">
        <v>8045</v>
      </c>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B7" sqref="B7:B8"/>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43100</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42">
        <v>14</v>
      </c>
      <c r="O9" s="1343"/>
      <c r="P9" s="1344">
        <v>37</v>
      </c>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A18" sqref="A18:J18"/>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43100</v>
      </c>
      <c r="E6" s="145"/>
      <c r="F6" s="145"/>
      <c r="G6" s="145"/>
      <c r="H6" s="145"/>
      <c r="I6" s="145"/>
      <c r="J6" s="218"/>
    </row>
    <row r="7" spans="1:10" ht="21" customHeight="1" thickBot="1">
      <c r="A7" s="160" t="s">
        <v>550</v>
      </c>
      <c r="B7" s="147"/>
      <c r="C7" s="213"/>
      <c r="D7" s="213">
        <f>+'REM2'!G9</f>
        <v>2017</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5">
        <v>3</v>
      </c>
      <c r="C9" s="1346">
        <v>1</v>
      </c>
      <c r="D9" s="1347"/>
      <c r="E9" s="1347"/>
      <c r="F9" s="1347"/>
      <c r="G9" s="1347"/>
      <c r="H9" s="1347"/>
      <c r="I9" s="1348"/>
      <c r="J9" s="2327"/>
    </row>
    <row r="10" spans="1:10" ht="39.75">
      <c r="A10" s="1196" t="s">
        <v>2621</v>
      </c>
      <c r="B10" s="1349"/>
      <c r="C10" s="1350"/>
      <c r="D10" s="1351"/>
      <c r="E10" s="1351"/>
      <c r="F10" s="1351"/>
      <c r="G10" s="1351"/>
      <c r="H10" s="1351">
        <v>3</v>
      </c>
      <c r="I10" s="1352">
        <v>69</v>
      </c>
      <c r="J10" s="2327"/>
    </row>
    <row r="11" spans="1:10" ht="39.75">
      <c r="A11" s="215" t="s">
        <v>2565</v>
      </c>
      <c r="B11" s="2322"/>
      <c r="C11" s="2322"/>
      <c r="D11" s="2322"/>
      <c r="E11" s="2322"/>
      <c r="F11" s="2322"/>
      <c r="G11" s="2322"/>
      <c r="H11" s="2322"/>
      <c r="I11" s="2323"/>
      <c r="J11" s="2327"/>
    </row>
    <row r="12" spans="1:10" ht="27">
      <c r="A12" s="215" t="s">
        <v>626</v>
      </c>
      <c r="B12" s="1353"/>
      <c r="C12" s="1351"/>
      <c r="D12" s="1351"/>
      <c r="E12" s="1351"/>
      <c r="F12" s="1351"/>
      <c r="G12" s="1351"/>
      <c r="H12" s="253">
        <v>1576</v>
      </c>
      <c r="I12" s="764">
        <v>20322</v>
      </c>
      <c r="J12" s="2327"/>
    </row>
    <row r="13" spans="1:10" ht="27.75" thickBot="1">
      <c r="A13" s="216" t="s">
        <v>559</v>
      </c>
      <c r="B13" s="1354"/>
      <c r="C13" s="1355"/>
      <c r="D13" s="1355"/>
      <c r="E13" s="1355"/>
      <c r="F13" s="1355"/>
      <c r="G13" s="1355"/>
      <c r="H13" s="803">
        <v>220</v>
      </c>
      <c r="I13" s="804">
        <v>8045</v>
      </c>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F22" sqref="F22"/>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6">
        <v>0</v>
      </c>
    </row>
    <row r="9" spans="1:2" ht="15" customHeight="1">
      <c r="A9" s="123" t="s">
        <v>521</v>
      </c>
      <c r="B9" s="1356">
        <v>0</v>
      </c>
    </row>
    <row r="10" spans="1:2" ht="15" customHeight="1">
      <c r="A10" s="123" t="s">
        <v>522</v>
      </c>
      <c r="B10" s="1356">
        <v>0</v>
      </c>
    </row>
    <row r="11" spans="1:2" ht="15" customHeight="1">
      <c r="A11" s="123" t="s">
        <v>523</v>
      </c>
      <c r="B11" s="1356">
        <v>0</v>
      </c>
    </row>
    <row r="12" spans="1:2" ht="15" customHeight="1">
      <c r="A12" s="123" t="s">
        <v>524</v>
      </c>
      <c r="B12" s="1356">
        <v>0</v>
      </c>
    </row>
    <row r="13" spans="1:2" ht="15" customHeight="1">
      <c r="A13" s="123" t="s">
        <v>525</v>
      </c>
      <c r="B13" s="1356">
        <v>0</v>
      </c>
    </row>
    <row r="14" spans="1:2" ht="15" customHeight="1">
      <c r="A14" s="123" t="s">
        <v>526</v>
      </c>
      <c r="B14" s="1356">
        <v>0</v>
      </c>
    </row>
    <row r="15" spans="1:2" ht="15" customHeight="1">
      <c r="A15" s="123" t="s">
        <v>527</v>
      </c>
      <c r="B15" s="1356">
        <v>0</v>
      </c>
    </row>
    <row r="16" spans="1:2" ht="15" customHeight="1">
      <c r="A16" s="123" t="s">
        <v>528</v>
      </c>
      <c r="B16" s="1356">
        <v>0</v>
      </c>
    </row>
    <row r="17" spans="1:2" ht="15" customHeight="1">
      <c r="A17" s="123" t="s">
        <v>529</v>
      </c>
      <c r="B17" s="1356">
        <v>0</v>
      </c>
    </row>
    <row r="18" spans="1:2" ht="15" customHeight="1">
      <c r="A18" s="123" t="s">
        <v>530</v>
      </c>
      <c r="B18" s="1356">
        <v>0</v>
      </c>
    </row>
    <row r="19" spans="1:2" ht="15" customHeight="1">
      <c r="A19" s="123" t="s">
        <v>531</v>
      </c>
      <c r="B19" s="1356">
        <v>0</v>
      </c>
    </row>
    <row r="20" spans="1:2" ht="15" customHeight="1">
      <c r="A20" s="123" t="s">
        <v>532</v>
      </c>
      <c r="B20" s="1356">
        <v>0</v>
      </c>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43100</v>
      </c>
      <c r="D5" s="1090"/>
    </row>
    <row r="6" spans="1:4">
      <c r="A6" s="2333" t="s">
        <v>1709</v>
      </c>
      <c r="B6" s="2339" t="s">
        <v>1708</v>
      </c>
      <c r="C6" s="2340"/>
      <c r="D6" s="2341"/>
    </row>
    <row r="7" spans="1:4" ht="76.5" customHeight="1" thickBot="1">
      <c r="A7" s="2334"/>
      <c r="B7" s="2336" t="s">
        <v>2822</v>
      </c>
      <c r="C7" s="2337"/>
      <c r="D7" s="2338"/>
    </row>
    <row r="8" spans="1:4" ht="38.25">
      <c r="A8" s="2333" t="s">
        <v>1709</v>
      </c>
      <c r="B8" s="371" t="s">
        <v>1710</v>
      </c>
      <c r="C8" s="646" t="s">
        <v>1711</v>
      </c>
      <c r="D8" s="1091" t="s">
        <v>1712</v>
      </c>
    </row>
    <row r="9" spans="1:4" ht="106.5" customHeight="1" thickBot="1">
      <c r="A9" s="2335"/>
      <c r="B9" s="1238" t="s">
        <v>2823</v>
      </c>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43100</v>
      </c>
      <c r="D5" s="1092"/>
    </row>
    <row r="6" spans="1:4" ht="30" customHeight="1">
      <c r="A6" s="2342" t="s">
        <v>1713</v>
      </c>
      <c r="B6" s="2344" t="s">
        <v>1715</v>
      </c>
      <c r="C6" s="2345"/>
      <c r="D6" s="2346"/>
    </row>
    <row r="7" spans="1:4" ht="172.5" customHeight="1" thickBot="1">
      <c r="A7" s="2343"/>
      <c r="B7" s="373" t="s">
        <v>2628</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7">
        <f>+'OR2'!C5</f>
        <v>43100</v>
      </c>
      <c r="C6" s="638"/>
      <c r="D6" s="639"/>
      <c r="E6" s="24" t="s">
        <v>2628</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7">
        <f>+EQE!B6</f>
        <v>43100</v>
      </c>
      <c r="D6" s="393"/>
      <c r="E6" s="393"/>
      <c r="F6" s="638"/>
      <c r="G6" s="279"/>
      <c r="H6" t="s">
        <v>2823</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7">
        <f>+EQE!B6</f>
        <v>43100</v>
      </c>
      <c r="D6" s="376"/>
      <c r="E6" s="638"/>
      <c r="F6" s="638"/>
      <c r="G6" s="639"/>
      <c r="H6" t="s">
        <v>2823</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7">
        <f>+'SEC1'!C6</f>
        <v>43100</v>
      </c>
      <c r="D6" s="376"/>
      <c r="E6" s="376"/>
      <c r="F6" s="638"/>
      <c r="G6" s="639"/>
      <c r="H6" t="s">
        <v>2823</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7">
        <f>+'SEC2'!C6</f>
        <v>43100</v>
      </c>
      <c r="D6" s="214"/>
      <c r="E6" s="638"/>
      <c r="F6" s="638"/>
      <c r="G6" s="639"/>
      <c r="H6" t="s">
        <v>2823</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43100</v>
      </c>
      <c r="D6" s="214"/>
      <c r="E6" s="638"/>
      <c r="F6" s="638"/>
      <c r="G6" s="638"/>
      <c r="H6" s="638"/>
      <c r="I6" s="639"/>
      <c r="J6" t="s">
        <v>2823</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2018-05-23T13:32:57Z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